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food\"/>
    </mc:Choice>
  </mc:AlternateContent>
  <bookViews>
    <workbookView xWindow="0" yWindow="0" windowWidth="23040" windowHeight="9192"/>
  </bookViews>
  <sheets>
    <sheet name="7-11 1 смена" sheetId="10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0" i="10" l="1"/>
  <c r="A100" i="10"/>
  <c r="H107" i="10" l="1"/>
  <c r="I107" i="10"/>
  <c r="J107" i="10"/>
  <c r="G107" i="10"/>
  <c r="H25" i="10"/>
  <c r="I25" i="10"/>
  <c r="J25" i="10"/>
  <c r="G25" i="10"/>
  <c r="F142" i="10" l="1"/>
  <c r="F135" i="10"/>
  <c r="F128" i="10"/>
  <c r="F121" i="10"/>
  <c r="F114" i="10"/>
  <c r="F107" i="10"/>
  <c r="F99" i="10"/>
  <c r="F92" i="10"/>
  <c r="F84" i="10"/>
  <c r="F77" i="10"/>
  <c r="F69" i="10"/>
  <c r="F62" i="10"/>
  <c r="F54" i="10"/>
  <c r="F47" i="10"/>
  <c r="F40" i="10"/>
  <c r="F33" i="10"/>
  <c r="F25" i="10"/>
  <c r="F18" i="10"/>
  <c r="F11" i="10"/>
  <c r="G142" i="10" l="1"/>
  <c r="H142" i="10"/>
  <c r="I142" i="10"/>
  <c r="J142" i="10"/>
  <c r="G84" i="10" l="1"/>
  <c r="H84" i="10"/>
  <c r="I84" i="10"/>
  <c r="J84" i="10"/>
  <c r="L84" i="10"/>
  <c r="A85" i="10"/>
  <c r="B85" i="10"/>
  <c r="G92" i="10"/>
  <c r="G93" i="10" s="1"/>
  <c r="H92" i="10"/>
  <c r="I92" i="10"/>
  <c r="I93" i="10" s="1"/>
  <c r="J92" i="10"/>
  <c r="L92" i="10"/>
  <c r="A93" i="10"/>
  <c r="B93" i="10"/>
  <c r="F93" i="10"/>
  <c r="B151" i="10"/>
  <c r="L150" i="10"/>
  <c r="J150" i="10"/>
  <c r="I150" i="10"/>
  <c r="H150" i="10"/>
  <c r="G150" i="10"/>
  <c r="F150" i="10"/>
  <c r="A143" i="10"/>
  <c r="L142" i="10"/>
  <c r="B136" i="10"/>
  <c r="A136" i="10"/>
  <c r="A151" i="10" s="1"/>
  <c r="L135" i="10"/>
  <c r="J135" i="10"/>
  <c r="I135" i="10"/>
  <c r="H135" i="10"/>
  <c r="G135" i="10"/>
  <c r="B129" i="10"/>
  <c r="A129" i="10"/>
  <c r="L128" i="10"/>
  <c r="J128" i="10"/>
  <c r="I128" i="10"/>
  <c r="H128" i="10"/>
  <c r="G128" i="10"/>
  <c r="B122" i="10"/>
  <c r="A122" i="10"/>
  <c r="L121" i="10"/>
  <c r="J121" i="10"/>
  <c r="I121" i="10"/>
  <c r="H121" i="10"/>
  <c r="G121" i="10"/>
  <c r="B115" i="10"/>
  <c r="A115" i="10"/>
  <c r="L114" i="10"/>
  <c r="J114" i="10"/>
  <c r="I114" i="10"/>
  <c r="H114" i="10"/>
  <c r="G114" i="10"/>
  <c r="F122" i="10"/>
  <c r="B108" i="10"/>
  <c r="A108" i="10"/>
  <c r="L107" i="10"/>
  <c r="L99" i="10"/>
  <c r="J99" i="10"/>
  <c r="J108" i="10" s="1"/>
  <c r="I99" i="10"/>
  <c r="I108" i="10" s="1"/>
  <c r="H99" i="10"/>
  <c r="H108" i="10" s="1"/>
  <c r="G99" i="10"/>
  <c r="G108" i="10" s="1"/>
  <c r="B78" i="10"/>
  <c r="A78" i="10"/>
  <c r="L77" i="10"/>
  <c r="F78" i="10"/>
  <c r="A70" i="10"/>
  <c r="L69" i="10"/>
  <c r="J69" i="10"/>
  <c r="I69" i="10"/>
  <c r="H69" i="10"/>
  <c r="G69" i="10"/>
  <c r="B63" i="10"/>
  <c r="A63" i="10"/>
  <c r="L62" i="10"/>
  <c r="J62" i="10"/>
  <c r="I62" i="10"/>
  <c r="H62" i="10"/>
  <c r="G62" i="10"/>
  <c r="B55" i="10"/>
  <c r="A55" i="10"/>
  <c r="L54" i="10"/>
  <c r="J54" i="10"/>
  <c r="I54" i="10"/>
  <c r="H54" i="10"/>
  <c r="G54" i="10"/>
  <c r="B48" i="10"/>
  <c r="A48" i="10"/>
  <c r="L47" i="10"/>
  <c r="J47" i="10"/>
  <c r="I47" i="10"/>
  <c r="H47" i="10"/>
  <c r="G47" i="10"/>
  <c r="B41" i="10"/>
  <c r="A41" i="10"/>
  <c r="L40" i="10"/>
  <c r="J40" i="10"/>
  <c r="I40" i="10"/>
  <c r="H40" i="10"/>
  <c r="G40" i="10"/>
  <c r="B34" i="10"/>
  <c r="L33" i="10"/>
  <c r="J33" i="10"/>
  <c r="I33" i="10"/>
  <c r="H33" i="10"/>
  <c r="G33" i="10"/>
  <c r="B26" i="10"/>
  <c r="A26" i="10"/>
  <c r="L25" i="10"/>
  <c r="F19" i="10"/>
  <c r="L18" i="10"/>
  <c r="J18" i="10"/>
  <c r="I18" i="10"/>
  <c r="H18" i="10"/>
  <c r="G18" i="10"/>
  <c r="L11" i="10"/>
  <c r="J11" i="10"/>
  <c r="I11" i="10"/>
  <c r="H11" i="10"/>
  <c r="G11" i="10"/>
  <c r="J19" i="10" l="1"/>
  <c r="G19" i="10"/>
  <c r="H93" i="10"/>
  <c r="I19" i="10"/>
  <c r="J93" i="10"/>
  <c r="I136" i="10"/>
  <c r="J136" i="10"/>
  <c r="H136" i="10"/>
  <c r="H122" i="10"/>
  <c r="J122" i="10"/>
  <c r="I122" i="10"/>
  <c r="G122" i="10"/>
  <c r="H34" i="10"/>
  <c r="G34" i="10"/>
  <c r="H19" i="10"/>
  <c r="L93" i="10"/>
  <c r="G151" i="10"/>
  <c r="G136" i="10"/>
  <c r="L122" i="10"/>
  <c r="H151" i="10"/>
  <c r="F151" i="10"/>
  <c r="F136" i="10"/>
  <c r="H63" i="10"/>
  <c r="J63" i="10"/>
  <c r="F63" i="10"/>
  <c r="I63" i="10"/>
  <c r="L48" i="10"/>
  <c r="J48" i="10"/>
  <c r="I34" i="10"/>
  <c r="L34" i="10"/>
  <c r="J34" i="10"/>
  <c r="F108" i="10"/>
  <c r="L63" i="10"/>
  <c r="G63" i="10"/>
  <c r="F34" i="10"/>
  <c r="L19" i="10"/>
  <c r="L108" i="10"/>
  <c r="I151" i="10"/>
  <c r="J151" i="10"/>
  <c r="L151" i="10"/>
  <c r="L78" i="10"/>
  <c r="F48" i="10"/>
  <c r="G48" i="10"/>
  <c r="I48" i="10"/>
  <c r="H48" i="10"/>
  <c r="L136" i="10"/>
</calcChain>
</file>

<file path=xl/sharedStrings.xml><?xml version="1.0" encoding="utf-8"?>
<sst xmlns="http://schemas.openxmlformats.org/spreadsheetml/2006/main" count="419" uniqueCount="161">
  <si>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</si>
  <si>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</si>
  <si>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</si>
  <si>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</si>
  <si>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</si>
  <si>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</si>
  <si>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</si>
  <si>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</si>
  <si>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</si>
  <si>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</si>
  <si>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</si>
  <si>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</si>
  <si>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</si>
  <si>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</si>
  <si>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</si>
  <si>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</si>
  <si>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</si>
  <si>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</si>
  <si>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</si>
  <si>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</si>
  <si>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</si>
  <si>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</si>
  <si>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</si>
  <si>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</si>
  <si>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</si>
  <si>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</si>
  <si>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</si>
  <si>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</si>
  <si>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</si>
  <si>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</si>
  <si>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</si>
  <si>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</si>
  <si>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</si>
  <si>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</si>
  <si>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</si>
  <si>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</si>
  <si>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</si>
  <si>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</si>
  <si>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</si>
  <si>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40</t>
  </si>
  <si>
    <t>Каша геркулесовая молочная с маслом сливочным</t>
  </si>
  <si>
    <t>Чай с сахаром</t>
  </si>
  <si>
    <t>Батон обогащенный микронутриентами</t>
  </si>
  <si>
    <t>к/к</t>
  </si>
  <si>
    <t>Яблоко свежее</t>
  </si>
  <si>
    <t>Рис отварной</t>
  </si>
  <si>
    <t xml:space="preserve">Хлеб ржано-пшеничный обогащенный </t>
  </si>
  <si>
    <t>Всего за день:</t>
  </si>
  <si>
    <t xml:space="preserve">Пудинг из творога со сгущенным молоком </t>
  </si>
  <si>
    <t>Какао с молоком</t>
  </si>
  <si>
    <t>Бутерброд с маслом</t>
  </si>
  <si>
    <t>Мандарин свежий</t>
  </si>
  <si>
    <t>сладкое</t>
  </si>
  <si>
    <t>Мармелад</t>
  </si>
  <si>
    <t xml:space="preserve">Компот из свежих яблок </t>
  </si>
  <si>
    <t>Кофейный напиток с молоком</t>
  </si>
  <si>
    <t>Бутерброд с сыром</t>
  </si>
  <si>
    <t>Рассольник "Ленинградский" со сметаной</t>
  </si>
  <si>
    <t>Макаронные изделия отварные</t>
  </si>
  <si>
    <t>Напиток из плодов шиповника</t>
  </si>
  <si>
    <t>Чай с сахаром и лимоном</t>
  </si>
  <si>
    <t>Апельсин свежий</t>
  </si>
  <si>
    <t>Компот из кураги</t>
  </si>
  <si>
    <t>мол. напиток</t>
  </si>
  <si>
    <t>Макароны отварные с сыром</t>
  </si>
  <si>
    <t>Салат из свеклы отварной</t>
  </si>
  <si>
    <t>Суп картофельный с фасолью и птицей</t>
  </si>
  <si>
    <t>Гуляш из отварного мяса</t>
  </si>
  <si>
    <t>Каша гречневая рассыпчатая</t>
  </si>
  <si>
    <t>Сок в ассортименте</t>
  </si>
  <si>
    <t>Каша из пшена и риса жидкая молочная с маслом сливочным "Дружба"</t>
  </si>
  <si>
    <t>Каша пшеничная молочная с маслом сливочным</t>
  </si>
  <si>
    <t xml:space="preserve">Печенье </t>
  </si>
  <si>
    <t>Суп картофельный с крупой и рыбой</t>
  </si>
  <si>
    <t>Суп картофельный с курой</t>
  </si>
  <si>
    <t>Плов из птицы</t>
  </si>
  <si>
    <t xml:space="preserve">Запеканка из творога со сгущенным молоком </t>
  </si>
  <si>
    <t>Огурец соленый</t>
  </si>
  <si>
    <t>196</t>
  </si>
  <si>
    <t>459</t>
  </si>
  <si>
    <t>2</t>
  </si>
  <si>
    <t>582</t>
  </si>
  <si>
    <t>Салат из соленых огурцов с луком (до 01.03 с репчатым луком, с 01.03. с луком зеленым)</t>
  </si>
  <si>
    <t>19</t>
  </si>
  <si>
    <t>469</t>
  </si>
  <si>
    <t>575</t>
  </si>
  <si>
    <t>576</t>
  </si>
  <si>
    <t>223</t>
  </si>
  <si>
    <t>453</t>
  </si>
  <si>
    <t>9.8</t>
  </si>
  <si>
    <t>470</t>
  </si>
  <si>
    <t>Винегрет овощной (до 01.03 с репчатым луком, с 01.03. с луком зеленым)</t>
  </si>
  <si>
    <t>52</t>
  </si>
  <si>
    <t>105</t>
  </si>
  <si>
    <t>Минтай, запеченный под белым соусом</t>
  </si>
  <si>
    <t>251н</t>
  </si>
  <si>
    <t>349</t>
  </si>
  <si>
    <t xml:space="preserve">Компот из смеси сухофруктов </t>
  </si>
  <si>
    <t>425</t>
  </si>
  <si>
    <t>454</t>
  </si>
  <si>
    <t>Молоко в индивидуальной упаковке</t>
  </si>
  <si>
    <t>Салат из квашенной капусты (до 01.03 с репчатым луком, с 01.03. с луком зеленым)</t>
  </si>
  <si>
    <t>96</t>
  </si>
  <si>
    <t>418</t>
  </si>
  <si>
    <t>Омлет натуральный</t>
  </si>
  <si>
    <t>228</t>
  </si>
  <si>
    <t>458</t>
  </si>
  <si>
    <t>9.6</t>
  </si>
  <si>
    <t>Салат «Степной» из разных овощей</t>
  </si>
  <si>
    <t>29</t>
  </si>
  <si>
    <t>Борщ с капустой и картофелем, курой и со сметаной</t>
  </si>
  <si>
    <t>80</t>
  </si>
  <si>
    <t>356</t>
  </si>
  <si>
    <t>424</t>
  </si>
  <si>
    <t>240</t>
  </si>
  <si>
    <t>9.1</t>
  </si>
  <si>
    <t>104</t>
  </si>
  <si>
    <t>279</t>
  </si>
  <si>
    <t>347</t>
  </si>
  <si>
    <t>203</t>
  </si>
  <si>
    <t>385</t>
  </si>
  <si>
    <t>Щи из свежей капусты с картофелем, птицей и сметаной</t>
  </si>
  <si>
    <t>88</t>
  </si>
  <si>
    <t>Картофельное пюре</t>
  </si>
  <si>
    <t>360</t>
  </si>
  <si>
    <t>468</t>
  </si>
  <si>
    <t>Суп картофельный с горохом, птицей и с гренками</t>
  </si>
  <si>
    <t>103</t>
  </si>
  <si>
    <t>330</t>
  </si>
  <si>
    <t>97</t>
  </si>
  <si>
    <t>Рагу из овощей и мяса</t>
  </si>
  <si>
    <t>322</t>
  </si>
  <si>
    <t>239</t>
  </si>
  <si>
    <t>Борщ с капустой и картофелем, говядиной и со сметаной</t>
  </si>
  <si>
    <t>кисломол. Напиток</t>
  </si>
  <si>
    <t>Каша пшенная молочная с маслом сливочным</t>
  </si>
  <si>
    <t>Суп картофельный с макаронными изделиями и птицей</t>
  </si>
  <si>
    <t>Голубцы ленивые</t>
  </si>
  <si>
    <t>320</t>
  </si>
  <si>
    <t>Йогурт в инд. упаковке производителя</t>
  </si>
  <si>
    <t>Щи из свежей капусты с картофелем, говядиной и со сметаной</t>
  </si>
  <si>
    <t>Рагу из птицы</t>
  </si>
  <si>
    <t>309</t>
  </si>
  <si>
    <t>Печень по-строгановски</t>
  </si>
  <si>
    <t>277</t>
  </si>
  <si>
    <t>Рыба запеченная</t>
  </si>
  <si>
    <t>233</t>
  </si>
  <si>
    <t>Рис с овощами</t>
  </si>
  <si>
    <t>241</t>
  </si>
  <si>
    <t>Каша манная молочная с маслом сливочным</t>
  </si>
  <si>
    <t>Биточки (особые) с соусом томатным</t>
  </si>
  <si>
    <t>289</t>
  </si>
  <si>
    <t>Салат из квашеной капусты с яблоками</t>
  </si>
  <si>
    <t>10</t>
  </si>
  <si>
    <t>Котлета рыбная с соусом томатным</t>
  </si>
  <si>
    <t>Салат из свеклы с сыром и чесноком</t>
  </si>
  <si>
    <t>Салат Столичный</t>
  </si>
  <si>
    <t>Гордеева О.В.</t>
  </si>
  <si>
    <t>ГБОУ Прогимназия №675 "Талант" Красносельского района Санкт Петербурга</t>
  </si>
  <si>
    <t xml:space="preserve">хлеб </t>
  </si>
  <si>
    <t>конд.изделие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</si>
</sst>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2" fontId="0" fillId="4" borderId="2" xfId="0" applyNumberFormat="1" applyFill="1" applyBorder="1" applyAlignment="1">
      <alignment vertical="center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vertical="center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2" fontId="2" fillId="4" borderId="2" xfId="0" applyNumberFormat="1" applyFont="1" applyFill="1" applyBorder="1" applyAlignment="1" applyProtection="1">
      <alignment horizontal="center" vertical="center" wrapText="1"/>
      <protection locked="0"/>
    </xf>
    <xf numFmtId="1" fontId="2" fillId="4" borderId="2" xfId="0" applyNumberFormat="1" applyFont="1" applyFill="1" applyBorder="1" applyAlignment="1" applyProtection="1">
      <alignment horizontal="center" vertical="center" wrapText="1"/>
      <protection locked="0"/>
    </xf>
    <xf numFmtId="2" fontId="2" fillId="3" borderId="3" xfId="0" applyNumberFormat="1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2" fontId="2" fillId="2" borderId="12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4" xfId="0" applyNumberFormat="1" applyFont="1" applyFill="1" applyBorder="1" applyAlignment="1" applyProtection="1">
      <alignment horizontal="center" vertical="center" wrapText="1"/>
      <protection locked="0"/>
    </xf>
    <xf numFmtId="2" fontId="2" fillId="4" borderId="14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2" fontId="2" fillId="3" borderId="23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1" fontId="2" fillId="3" borderId="3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5" fillId="0" borderId="2" xfId="0" applyFont="1" applyBorder="1" applyAlignment="1" applyProtection="1">
      <alignment horizontal="right" vertical="center"/>
      <protection locked="0"/>
    </xf>
    <xf numFmtId="0" fontId="2" fillId="0" borderId="1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2" fillId="2" borderId="2" xfId="0" applyFont="1" applyFill="1" applyBorder="1" applyAlignment="1" applyProtection="1">
      <alignment vertical="center"/>
      <protection locked="0"/>
    </xf>
    <xf numFmtId="2" fontId="0" fillId="0" borderId="0" xfId="0" applyNumberFormat="1"/>
    <xf numFmtId="2" fontId="0" fillId="0" borderId="0" xfId="0" applyNumberFormat="1" applyAlignment="1">
      <alignment horizontal="left" vertical="center"/>
    </xf>
    <xf numFmtId="0" fontId="6" fillId="3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 applyProtection="1">
      <alignment wrapText="1"/>
      <protection locked="0"/>
    </xf>
    <xf numFmtId="0" fontId="2" fillId="2" borderId="21" xfId="0" applyFont="1" applyFill="1" applyBorder="1" applyAlignment="1" applyProtection="1">
      <alignment wrapText="1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0" fontId="2" fillId="2" borderId="20" xfId="0" applyFont="1" applyFill="1" applyBorder="1" applyAlignment="1" applyProtection="1">
      <alignment horizontal="left" vertical="center" wrapText="1"/>
      <protection locked="0"/>
    </xf>
    <xf numFmtId="0" fontId="2" fillId="2" borderId="21" xfId="0" applyFont="1" applyFill="1" applyBorder="1" applyAlignment="1" applyProtection="1">
      <alignment horizontal="left" vertical="center" wrapText="1"/>
      <protection locked="0"/>
    </xf>
    <xf numFmtId="0" fontId="2" fillId="2" borderId="22" xfId="0" applyFont="1" applyFill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0"/>
  <sheetViews>
    <sheetView tabSelected="1" view="pageBreakPreview" topLeftCell="A40" zoomScaleNormal="100" zoomScaleSheetLayoutView="100" workbookViewId="0">
      <selection activeCell="E52" sqref="E52"/>
    </sheetView>
  </sheetViews>
  <sheetFormatPr defaultRowHeight="14.4" x14ac:dyDescent="0.3"/>
  <cols>
    <col min="1" max="1" width="4.6640625" style="36" customWidth="1"/>
    <col min="2" max="2" width="5.33203125" style="36" customWidth="1"/>
    <col min="3" max="3" width="9.109375" style="36"/>
    <col min="4" max="4" width="13.33203125" style="36" customWidth="1"/>
    <col min="5" max="5" width="60.44140625" style="36" bestFit="1" customWidth="1"/>
    <col min="6" max="6" width="11.6640625" customWidth="1"/>
    <col min="7" max="7" width="11" bestFit="1" customWidth="1"/>
    <col min="8" max="8" width="7.109375" bestFit="1" customWidth="1"/>
    <col min="9" max="9" width="9.33203125" bestFit="1" customWidth="1"/>
    <col min="10" max="10" width="12.33203125" bestFit="1" customWidth="1"/>
  </cols>
  <sheetData>
    <row r="1" spans="1:13" s="1" customFormat="1" ht="15" customHeight="1" x14ac:dyDescent="0.25">
      <c r="A1" s="17" t="s">
        <v>6</v>
      </c>
      <c r="B1" s="4"/>
      <c r="C1" s="54" t="s">
        <v>158</v>
      </c>
      <c r="D1" s="55"/>
      <c r="E1" s="56"/>
      <c r="F1" s="10" t="s">
        <v>15</v>
      </c>
      <c r="G1" s="10" t="s">
        <v>16</v>
      </c>
      <c r="H1" s="57" t="s">
        <v>38</v>
      </c>
      <c r="I1" s="58"/>
      <c r="J1" s="58"/>
      <c r="K1" s="59"/>
      <c r="L1" s="10"/>
    </row>
    <row r="2" spans="1:13" s="1" customFormat="1" ht="18" customHeight="1" x14ac:dyDescent="0.3">
      <c r="A2" s="8" t="s">
        <v>5</v>
      </c>
      <c r="B2" s="4"/>
      <c r="C2" s="4"/>
      <c r="D2" s="17"/>
      <c r="E2" s="4"/>
      <c r="F2" s="10"/>
      <c r="G2" s="10" t="s">
        <v>17</v>
      </c>
      <c r="H2" s="57" t="s">
        <v>157</v>
      </c>
      <c r="I2" s="58"/>
      <c r="J2" s="58"/>
      <c r="K2" s="59"/>
      <c r="L2" s="10"/>
      <c r="M2"/>
    </row>
    <row r="3" spans="1:13" s="1" customFormat="1" ht="17.25" customHeight="1" x14ac:dyDescent="0.25">
      <c r="A3" s="7" t="s">
        <v>7</v>
      </c>
      <c r="B3" s="4"/>
      <c r="C3" s="4"/>
      <c r="D3" s="6"/>
      <c r="E3" s="49" t="s">
        <v>8</v>
      </c>
      <c r="F3" s="10"/>
      <c r="G3" s="10" t="s">
        <v>18</v>
      </c>
      <c r="H3" s="15">
        <v>2</v>
      </c>
      <c r="I3" s="15">
        <v>3</v>
      </c>
      <c r="J3" s="16">
        <v>2026</v>
      </c>
      <c r="K3" s="17"/>
      <c r="L3" s="10"/>
    </row>
    <row r="4" spans="1:13" s="1" customFormat="1" ht="13.8" thickBot="1" x14ac:dyDescent="0.3">
      <c r="A4" s="4"/>
      <c r="B4" s="4"/>
      <c r="C4" s="4"/>
      <c r="D4" s="7"/>
      <c r="E4" s="4"/>
      <c r="F4" s="10"/>
      <c r="G4" s="10"/>
      <c r="H4" s="18" t="s">
        <v>35</v>
      </c>
      <c r="I4" s="18" t="s">
        <v>36</v>
      </c>
      <c r="J4" s="18" t="s">
        <v>37</v>
      </c>
      <c r="K4" s="4"/>
      <c r="L4" s="10"/>
    </row>
    <row r="5" spans="1:13" s="1" customFormat="1" ht="30.6" x14ac:dyDescent="0.25">
      <c r="A5" s="23" t="s">
        <v>13</v>
      </c>
      <c r="B5" s="24" t="s">
        <v>14</v>
      </c>
      <c r="C5" s="25" t="s">
        <v>0</v>
      </c>
      <c r="D5" s="25" t="s">
        <v>12</v>
      </c>
      <c r="E5" s="25" t="s">
        <v>11</v>
      </c>
      <c r="F5" s="25" t="s">
        <v>33</v>
      </c>
      <c r="G5" s="25" t="s">
        <v>1</v>
      </c>
      <c r="H5" s="25" t="s">
        <v>2</v>
      </c>
      <c r="I5" s="25" t="s">
        <v>3</v>
      </c>
      <c r="J5" s="25" t="s">
        <v>9</v>
      </c>
      <c r="K5" s="25" t="s">
        <v>10</v>
      </c>
      <c r="L5" s="26" t="s">
        <v>34</v>
      </c>
    </row>
    <row r="6" spans="1:13" x14ac:dyDescent="0.3">
      <c r="A6" s="37">
        <v>1</v>
      </c>
      <c r="B6" s="38">
        <v>1</v>
      </c>
      <c r="C6" s="39" t="s">
        <v>19</v>
      </c>
      <c r="D6" s="28" t="s">
        <v>20</v>
      </c>
      <c r="E6" s="30" t="s">
        <v>135</v>
      </c>
      <c r="F6" s="3">
        <v>155</v>
      </c>
      <c r="G6" s="11">
        <v>12.200000000000001</v>
      </c>
      <c r="H6" s="11">
        <v>15.4</v>
      </c>
      <c r="I6" s="11">
        <v>27.7</v>
      </c>
      <c r="J6" s="11">
        <v>258</v>
      </c>
      <c r="K6" s="3" t="s">
        <v>78</v>
      </c>
      <c r="L6" s="21">
        <v>41.28</v>
      </c>
    </row>
    <row r="7" spans="1:13" x14ac:dyDescent="0.3">
      <c r="A7" s="37"/>
      <c r="B7" s="38"/>
      <c r="C7" s="39"/>
      <c r="D7" s="28" t="s">
        <v>21</v>
      </c>
      <c r="E7" s="30" t="s">
        <v>49</v>
      </c>
      <c r="F7" s="3">
        <v>200</v>
      </c>
      <c r="G7" s="11">
        <v>3.4</v>
      </c>
      <c r="H7" s="11">
        <v>2.7</v>
      </c>
      <c r="I7" s="11">
        <v>12.1</v>
      </c>
      <c r="J7" s="11">
        <v>84</v>
      </c>
      <c r="K7" s="3" t="s">
        <v>79</v>
      </c>
      <c r="L7" s="21">
        <v>27.4</v>
      </c>
    </row>
    <row r="8" spans="1:13" x14ac:dyDescent="0.3">
      <c r="A8" s="37"/>
      <c r="B8" s="38"/>
      <c r="C8" s="39"/>
      <c r="D8" s="28" t="s">
        <v>159</v>
      </c>
      <c r="E8" s="30" t="s">
        <v>42</v>
      </c>
      <c r="F8" s="3">
        <v>20</v>
      </c>
      <c r="G8" s="11">
        <v>1.5</v>
      </c>
      <c r="H8" s="11">
        <v>0.57999999999999996</v>
      </c>
      <c r="I8" s="11">
        <v>10.28</v>
      </c>
      <c r="J8" s="11">
        <v>52.2</v>
      </c>
      <c r="K8" s="3" t="s">
        <v>86</v>
      </c>
      <c r="L8" s="21">
        <v>5.28</v>
      </c>
    </row>
    <row r="9" spans="1:13" x14ac:dyDescent="0.3">
      <c r="A9" s="37"/>
      <c r="B9" s="38"/>
      <c r="C9" s="39"/>
      <c r="D9" s="28" t="s">
        <v>23</v>
      </c>
      <c r="E9" s="30" t="s">
        <v>44</v>
      </c>
      <c r="F9" s="3">
        <v>100</v>
      </c>
      <c r="G9" s="11">
        <v>0.4</v>
      </c>
      <c r="H9" s="11">
        <v>0.4</v>
      </c>
      <c r="I9" s="11">
        <v>9.8000000000000007</v>
      </c>
      <c r="J9" s="11">
        <v>44.4</v>
      </c>
      <c r="K9" s="3" t="s">
        <v>115</v>
      </c>
      <c r="L9" s="21">
        <v>25</v>
      </c>
      <c r="M9" s="51"/>
    </row>
    <row r="10" spans="1:13" x14ac:dyDescent="0.3">
      <c r="A10" s="37"/>
      <c r="B10" s="38"/>
      <c r="C10" s="39"/>
      <c r="D10" s="31" t="s">
        <v>52</v>
      </c>
      <c r="E10" s="30" t="s">
        <v>53</v>
      </c>
      <c r="F10" s="3">
        <v>30</v>
      </c>
      <c r="G10" s="11">
        <v>0.03</v>
      </c>
      <c r="H10" s="11">
        <v>0</v>
      </c>
      <c r="I10" s="11">
        <v>23.82</v>
      </c>
      <c r="J10" s="11">
        <v>96.3</v>
      </c>
      <c r="K10" s="3" t="s">
        <v>43</v>
      </c>
      <c r="L10" s="21">
        <v>15.54</v>
      </c>
    </row>
    <row r="11" spans="1:13" s="19" customFormat="1" x14ac:dyDescent="0.3">
      <c r="A11" s="37"/>
      <c r="B11" s="38"/>
      <c r="C11" s="39"/>
      <c r="D11" s="40" t="s">
        <v>32</v>
      </c>
      <c r="E11" s="2"/>
      <c r="F11" s="13">
        <f>SUM(F7:F10)+155</f>
        <v>505</v>
      </c>
      <c r="G11" s="12">
        <f t="shared" ref="G11:J11" si="0">SUM(G6:G10)</f>
        <v>17.53</v>
      </c>
      <c r="H11" s="12">
        <f t="shared" si="0"/>
        <v>19.079999999999998</v>
      </c>
      <c r="I11" s="12">
        <f t="shared" si="0"/>
        <v>83.699999999999989</v>
      </c>
      <c r="J11" s="12">
        <f t="shared" si="0"/>
        <v>534.9</v>
      </c>
      <c r="K11" s="12"/>
      <c r="L11" s="22">
        <f>SUM(L6:L10)</f>
        <v>114.5</v>
      </c>
      <c r="M11" s="50"/>
    </row>
    <row r="12" spans="1:13" ht="26.4" x14ac:dyDescent="0.3">
      <c r="A12" s="34">
        <v>1</v>
      </c>
      <c r="B12" s="35">
        <v>1</v>
      </c>
      <c r="C12" s="33" t="s">
        <v>24</v>
      </c>
      <c r="D12" s="28" t="s">
        <v>25</v>
      </c>
      <c r="E12" s="30" t="s">
        <v>82</v>
      </c>
      <c r="F12" s="3">
        <v>60</v>
      </c>
      <c r="G12" s="11">
        <v>0.48</v>
      </c>
      <c r="H12" s="11">
        <v>3.06</v>
      </c>
      <c r="I12" s="11">
        <v>1.1399999999999999</v>
      </c>
      <c r="J12" s="11">
        <v>34.200000000000003</v>
      </c>
      <c r="K12" s="3" t="s">
        <v>83</v>
      </c>
      <c r="L12" s="21">
        <v>18.43</v>
      </c>
    </row>
    <row r="13" spans="1:13" x14ac:dyDescent="0.3">
      <c r="A13" s="37"/>
      <c r="B13" s="38"/>
      <c r="C13" s="39"/>
      <c r="D13" s="28" t="s">
        <v>26</v>
      </c>
      <c r="E13" s="30" t="s">
        <v>136</v>
      </c>
      <c r="F13" s="3">
        <v>210</v>
      </c>
      <c r="G13" s="11">
        <v>4.6400000000000006</v>
      </c>
      <c r="H13" s="11">
        <v>4.4000000000000004</v>
      </c>
      <c r="I13" s="11">
        <v>15.159999999999997</v>
      </c>
      <c r="J13" s="11">
        <v>119.2</v>
      </c>
      <c r="K13" s="3" t="s">
        <v>93</v>
      </c>
      <c r="L13" s="21">
        <v>14.11</v>
      </c>
    </row>
    <row r="14" spans="1:13" x14ac:dyDescent="0.3">
      <c r="A14" s="37"/>
      <c r="B14" s="38"/>
      <c r="C14" s="39"/>
      <c r="D14" s="28" t="s">
        <v>27</v>
      </c>
      <c r="E14" s="30" t="s">
        <v>137</v>
      </c>
      <c r="F14" s="3">
        <v>240</v>
      </c>
      <c r="G14" s="11">
        <v>13.35</v>
      </c>
      <c r="H14" s="11">
        <v>16.2</v>
      </c>
      <c r="I14" s="11">
        <v>35.4</v>
      </c>
      <c r="J14" s="11">
        <v>345</v>
      </c>
      <c r="K14" s="3" t="s">
        <v>138</v>
      </c>
      <c r="L14" s="21">
        <v>102.88</v>
      </c>
    </row>
    <row r="15" spans="1:13" x14ac:dyDescent="0.3">
      <c r="A15" s="37"/>
      <c r="B15" s="38"/>
      <c r="C15" s="39"/>
      <c r="D15" s="28" t="s">
        <v>29</v>
      </c>
      <c r="E15" s="30" t="s">
        <v>59</v>
      </c>
      <c r="F15" s="3">
        <v>200</v>
      </c>
      <c r="G15" s="11">
        <v>0.6</v>
      </c>
      <c r="H15" s="11">
        <v>0</v>
      </c>
      <c r="I15" s="11">
        <v>10.3</v>
      </c>
      <c r="J15" s="11">
        <v>44</v>
      </c>
      <c r="K15" s="3" t="s">
        <v>125</v>
      </c>
      <c r="L15" s="21">
        <v>11.86</v>
      </c>
    </row>
    <row r="16" spans="1:13" x14ac:dyDescent="0.3">
      <c r="A16" s="37"/>
      <c r="B16" s="38"/>
      <c r="C16" s="39"/>
      <c r="D16" s="28" t="s">
        <v>31</v>
      </c>
      <c r="E16" s="30" t="s">
        <v>46</v>
      </c>
      <c r="F16" s="3">
        <v>40</v>
      </c>
      <c r="G16" s="11">
        <v>2.72</v>
      </c>
      <c r="H16" s="11">
        <v>0.52</v>
      </c>
      <c r="I16" s="11">
        <v>15.92</v>
      </c>
      <c r="J16" s="11">
        <v>79.2</v>
      </c>
      <c r="K16" s="3" t="s">
        <v>85</v>
      </c>
      <c r="L16" s="21">
        <v>10</v>
      </c>
    </row>
    <row r="17" spans="1:13" x14ac:dyDescent="0.3">
      <c r="A17" s="37"/>
      <c r="B17" s="38"/>
      <c r="C17" s="39"/>
      <c r="D17" s="28" t="s">
        <v>30</v>
      </c>
      <c r="E17" s="30" t="s">
        <v>42</v>
      </c>
      <c r="F17" s="3">
        <v>55</v>
      </c>
      <c r="G17" s="11">
        <v>4.13</v>
      </c>
      <c r="H17" s="11">
        <v>1.6</v>
      </c>
      <c r="I17" s="11">
        <v>28.27</v>
      </c>
      <c r="J17" s="11">
        <v>143.55000000000001</v>
      </c>
      <c r="K17" s="3" t="s">
        <v>86</v>
      </c>
      <c r="L17" s="21">
        <v>14.520000000000001</v>
      </c>
    </row>
    <row r="18" spans="1:13" x14ac:dyDescent="0.3">
      <c r="A18" s="37"/>
      <c r="B18" s="38"/>
      <c r="C18" s="39"/>
      <c r="D18" s="40" t="s">
        <v>32</v>
      </c>
      <c r="E18" s="2"/>
      <c r="F18" s="13">
        <f>SUM(F14:F17)+F12+210</f>
        <v>805</v>
      </c>
      <c r="G18" s="12">
        <f>SUM(G12:G17)</f>
        <v>25.919999999999998</v>
      </c>
      <c r="H18" s="12">
        <f>SUM(H12:H17)</f>
        <v>25.78</v>
      </c>
      <c r="I18" s="12">
        <f>SUM(I12:I17)</f>
        <v>106.19</v>
      </c>
      <c r="J18" s="12">
        <f>SUM(J12:J17)</f>
        <v>765.15000000000009</v>
      </c>
      <c r="K18" s="12"/>
      <c r="L18" s="22">
        <f>SUM(L12:L17)</f>
        <v>171.79999999999998</v>
      </c>
      <c r="M18" s="50"/>
    </row>
    <row r="19" spans="1:13" ht="15.75" customHeight="1" thickBot="1" x14ac:dyDescent="0.35">
      <c r="A19" s="43"/>
      <c r="B19" s="44"/>
      <c r="C19" s="52" t="s">
        <v>4</v>
      </c>
      <c r="D19" s="53"/>
      <c r="E19" s="45"/>
      <c r="F19" s="29">
        <f>F11+F18</f>
        <v>1310</v>
      </c>
      <c r="G19" s="9">
        <f>G11+G18</f>
        <v>43.45</v>
      </c>
      <c r="H19" s="9">
        <f>H11+H18</f>
        <v>44.86</v>
      </c>
      <c r="I19" s="9">
        <f>I11+I18</f>
        <v>189.89</v>
      </c>
      <c r="J19" s="14">
        <f>J11+J18</f>
        <v>1300.0500000000002</v>
      </c>
      <c r="K19" s="9"/>
      <c r="L19" s="27">
        <f>L11+L18</f>
        <v>286.29999999999995</v>
      </c>
    </row>
    <row r="20" spans="1:13" x14ac:dyDescent="0.3">
      <c r="A20" s="37">
        <v>1</v>
      </c>
      <c r="B20" s="38">
        <v>2</v>
      </c>
      <c r="C20" s="39" t="s">
        <v>19</v>
      </c>
      <c r="D20" s="28" t="s">
        <v>20</v>
      </c>
      <c r="E20" s="5" t="s">
        <v>64</v>
      </c>
      <c r="F20" s="3">
        <v>165</v>
      </c>
      <c r="G20" s="11">
        <v>12.78</v>
      </c>
      <c r="H20" s="11">
        <v>15.69</v>
      </c>
      <c r="I20" s="11">
        <v>43.81</v>
      </c>
      <c r="J20" s="11">
        <v>304.44</v>
      </c>
      <c r="K20" s="3" t="s">
        <v>87</v>
      </c>
      <c r="L20" s="21">
        <v>42.95</v>
      </c>
    </row>
    <row r="21" spans="1:13" x14ac:dyDescent="0.3">
      <c r="A21" s="37"/>
      <c r="B21" s="38"/>
      <c r="C21" s="39"/>
      <c r="D21" s="28" t="s">
        <v>21</v>
      </c>
      <c r="E21" s="5" t="s">
        <v>41</v>
      </c>
      <c r="F21" s="3">
        <v>200</v>
      </c>
      <c r="G21" s="11">
        <v>0.1</v>
      </c>
      <c r="H21" s="11">
        <v>0</v>
      </c>
      <c r="I21" s="11">
        <v>7</v>
      </c>
      <c r="J21" s="11">
        <v>29</v>
      </c>
      <c r="K21" s="3" t="s">
        <v>88</v>
      </c>
      <c r="L21" s="21">
        <v>2.85</v>
      </c>
    </row>
    <row r="22" spans="1:13" x14ac:dyDescent="0.3">
      <c r="A22" s="37"/>
      <c r="B22" s="38"/>
      <c r="C22" s="39"/>
      <c r="D22" s="28" t="s">
        <v>22</v>
      </c>
      <c r="E22" s="5" t="s">
        <v>42</v>
      </c>
      <c r="F22" s="3">
        <v>20</v>
      </c>
      <c r="G22" s="11">
        <v>1.5</v>
      </c>
      <c r="H22" s="11">
        <v>0.57999999999999996</v>
      </c>
      <c r="I22" s="11">
        <v>10.28</v>
      </c>
      <c r="J22" s="11">
        <v>52.2</v>
      </c>
      <c r="K22" s="3" t="s">
        <v>86</v>
      </c>
      <c r="L22" s="21">
        <v>5.28</v>
      </c>
    </row>
    <row r="23" spans="1:13" x14ac:dyDescent="0.3">
      <c r="A23" s="37"/>
      <c r="B23" s="38"/>
      <c r="C23" s="39"/>
      <c r="D23" s="28" t="s">
        <v>23</v>
      </c>
      <c r="E23" s="5" t="s">
        <v>51</v>
      </c>
      <c r="F23" s="3">
        <v>100</v>
      </c>
      <c r="G23" s="11">
        <v>0.8</v>
      </c>
      <c r="H23" s="11">
        <v>0.2</v>
      </c>
      <c r="I23" s="11">
        <v>7.5</v>
      </c>
      <c r="J23" s="11">
        <v>35</v>
      </c>
      <c r="K23" s="3" t="s">
        <v>89</v>
      </c>
      <c r="L23" s="21">
        <v>28</v>
      </c>
    </row>
    <row r="24" spans="1:13" ht="28.8" x14ac:dyDescent="0.3">
      <c r="A24" s="37"/>
      <c r="B24" s="38"/>
      <c r="C24" s="39"/>
      <c r="D24" s="31" t="s">
        <v>134</v>
      </c>
      <c r="E24" s="5" t="s">
        <v>139</v>
      </c>
      <c r="F24" s="3">
        <v>125</v>
      </c>
      <c r="G24" s="11">
        <v>3.5</v>
      </c>
      <c r="H24" s="11">
        <v>3.13</v>
      </c>
      <c r="I24" s="11">
        <v>16.25</v>
      </c>
      <c r="J24" s="11">
        <v>107.5</v>
      </c>
      <c r="K24" s="3" t="s">
        <v>90</v>
      </c>
      <c r="L24" s="21">
        <v>35.42</v>
      </c>
    </row>
    <row r="25" spans="1:13" x14ac:dyDescent="0.3">
      <c r="A25" s="41"/>
      <c r="B25" s="42"/>
      <c r="C25" s="32"/>
      <c r="D25" s="40" t="s">
        <v>32</v>
      </c>
      <c r="E25" s="2"/>
      <c r="F25" s="13">
        <f>SUM(F21:F24)+165</f>
        <v>610</v>
      </c>
      <c r="G25" s="12">
        <f>SUM(G20:G24)</f>
        <v>18.68</v>
      </c>
      <c r="H25" s="12">
        <f t="shared" ref="H25:J25" si="1">SUM(H20:H24)</f>
        <v>19.599999999999998</v>
      </c>
      <c r="I25" s="12">
        <f t="shared" si="1"/>
        <v>84.84</v>
      </c>
      <c r="J25" s="12">
        <f t="shared" si="1"/>
        <v>528.14</v>
      </c>
      <c r="K25" s="13"/>
      <c r="L25" s="22">
        <f>SUM(L20:L24)</f>
        <v>114.50000000000001</v>
      </c>
    </row>
    <row r="26" spans="1:13" ht="26.4" x14ac:dyDescent="0.3">
      <c r="A26" s="34">
        <f>A20</f>
        <v>1</v>
      </c>
      <c r="B26" s="35">
        <f>B20</f>
        <v>2</v>
      </c>
      <c r="C26" s="33" t="s">
        <v>24</v>
      </c>
      <c r="D26" s="28" t="s">
        <v>25</v>
      </c>
      <c r="E26" s="5" t="s">
        <v>91</v>
      </c>
      <c r="F26" s="3">
        <v>60</v>
      </c>
      <c r="G26" s="11">
        <v>0.72</v>
      </c>
      <c r="H26" s="11">
        <v>6.06</v>
      </c>
      <c r="I26" s="11">
        <v>3.54</v>
      </c>
      <c r="J26" s="11">
        <v>72</v>
      </c>
      <c r="K26" s="3" t="s">
        <v>92</v>
      </c>
      <c r="L26" s="21">
        <v>15.19</v>
      </c>
    </row>
    <row r="27" spans="1:13" x14ac:dyDescent="0.3">
      <c r="A27" s="37"/>
      <c r="B27" s="38"/>
      <c r="C27" s="39"/>
      <c r="D27" s="28" t="s">
        <v>26</v>
      </c>
      <c r="E27" s="5" t="s">
        <v>140</v>
      </c>
      <c r="F27" s="3">
        <v>215</v>
      </c>
      <c r="G27" s="11">
        <v>4.26</v>
      </c>
      <c r="H27" s="11">
        <v>6.0100000000000007</v>
      </c>
      <c r="I27" s="11">
        <v>7.0699999999999994</v>
      </c>
      <c r="J27" s="11">
        <v>99.8</v>
      </c>
      <c r="K27" s="3" t="s">
        <v>122</v>
      </c>
      <c r="L27" s="21">
        <v>35.03</v>
      </c>
    </row>
    <row r="28" spans="1:13" x14ac:dyDescent="0.3">
      <c r="A28" s="37"/>
      <c r="B28" s="38"/>
      <c r="C28" s="39"/>
      <c r="D28" s="28" t="s">
        <v>27</v>
      </c>
      <c r="E28" s="5" t="s">
        <v>94</v>
      </c>
      <c r="F28" s="3">
        <v>100</v>
      </c>
      <c r="G28" s="11">
        <v>11.8</v>
      </c>
      <c r="H28" s="11">
        <v>3.4</v>
      </c>
      <c r="I28" s="11">
        <v>2.8</v>
      </c>
      <c r="J28" s="11">
        <v>92</v>
      </c>
      <c r="K28" s="3" t="s">
        <v>95</v>
      </c>
      <c r="L28" s="21">
        <v>68.27</v>
      </c>
    </row>
    <row r="29" spans="1:13" x14ac:dyDescent="0.3">
      <c r="A29" s="37"/>
      <c r="B29" s="38"/>
      <c r="C29" s="39"/>
      <c r="D29" s="28" t="s">
        <v>28</v>
      </c>
      <c r="E29" s="5" t="s">
        <v>45</v>
      </c>
      <c r="F29" s="3">
        <v>150</v>
      </c>
      <c r="G29" s="11">
        <v>2.7</v>
      </c>
      <c r="H29" s="11">
        <v>6.8</v>
      </c>
      <c r="I29" s="11">
        <v>33.1</v>
      </c>
      <c r="J29" s="11">
        <v>205</v>
      </c>
      <c r="K29" s="3" t="s">
        <v>96</v>
      </c>
      <c r="L29" s="21">
        <v>20.5</v>
      </c>
    </row>
    <row r="30" spans="1:13" x14ac:dyDescent="0.3">
      <c r="A30" s="37"/>
      <c r="B30" s="38"/>
      <c r="C30" s="39"/>
      <c r="D30" s="28" t="s">
        <v>29</v>
      </c>
      <c r="E30" s="5" t="s">
        <v>97</v>
      </c>
      <c r="F30" s="3">
        <v>200</v>
      </c>
      <c r="G30" s="11">
        <v>0.6</v>
      </c>
      <c r="H30" s="11">
        <v>7.0000000000000007E-2</v>
      </c>
      <c r="I30" s="11">
        <v>17</v>
      </c>
      <c r="J30" s="11">
        <v>71</v>
      </c>
      <c r="K30" s="3" t="s">
        <v>98</v>
      </c>
      <c r="L30" s="21">
        <v>8.2899999999999991</v>
      </c>
    </row>
    <row r="31" spans="1:13" x14ac:dyDescent="0.3">
      <c r="A31" s="37"/>
      <c r="B31" s="38"/>
      <c r="C31" s="39"/>
      <c r="D31" s="28" t="s">
        <v>31</v>
      </c>
      <c r="E31" s="5" t="s">
        <v>46</v>
      </c>
      <c r="F31" s="3">
        <v>40</v>
      </c>
      <c r="G31" s="11">
        <v>2.72</v>
      </c>
      <c r="H31" s="11">
        <v>0.52</v>
      </c>
      <c r="I31" s="11">
        <v>15.92</v>
      </c>
      <c r="J31" s="11">
        <v>79.2</v>
      </c>
      <c r="K31" s="3" t="s">
        <v>85</v>
      </c>
      <c r="L31" s="21">
        <v>10</v>
      </c>
    </row>
    <row r="32" spans="1:13" x14ac:dyDescent="0.3">
      <c r="A32" s="37"/>
      <c r="B32" s="38"/>
      <c r="C32" s="39"/>
      <c r="D32" s="28" t="s">
        <v>30</v>
      </c>
      <c r="E32" s="30" t="s">
        <v>42</v>
      </c>
      <c r="F32" s="3">
        <v>55</v>
      </c>
      <c r="G32" s="11">
        <v>4.13</v>
      </c>
      <c r="H32" s="11">
        <v>1.6</v>
      </c>
      <c r="I32" s="11">
        <v>28.27</v>
      </c>
      <c r="J32" s="11">
        <v>143.55000000000001</v>
      </c>
      <c r="K32" s="3" t="s">
        <v>86</v>
      </c>
      <c r="L32" s="21">
        <v>14.520000000000001</v>
      </c>
    </row>
    <row r="33" spans="1:13" ht="15.75" customHeight="1" x14ac:dyDescent="0.3">
      <c r="A33" s="37"/>
      <c r="B33" s="38"/>
      <c r="C33" s="39"/>
      <c r="D33" s="40" t="s">
        <v>32</v>
      </c>
      <c r="E33" s="2"/>
      <c r="F33" s="13">
        <f>SUM(F28:F32)+F26+215</f>
        <v>820</v>
      </c>
      <c r="G33" s="12">
        <f>SUM(G26:G32)</f>
        <v>26.93</v>
      </c>
      <c r="H33" s="12">
        <f>SUM(H26:H32)</f>
        <v>24.46</v>
      </c>
      <c r="I33" s="12">
        <f>SUM(I26:I32)</f>
        <v>107.7</v>
      </c>
      <c r="J33" s="12">
        <f>SUM(J26:J32)</f>
        <v>762.55</v>
      </c>
      <c r="K33" s="12"/>
      <c r="L33" s="22">
        <f>SUM(L26:L32)</f>
        <v>171.8</v>
      </c>
    </row>
    <row r="34" spans="1:13" ht="15.75" customHeight="1" thickBot="1" x14ac:dyDescent="0.35">
      <c r="A34" s="43">
        <v>1</v>
      </c>
      <c r="B34" s="44">
        <f>B20</f>
        <v>2</v>
      </c>
      <c r="C34" s="52" t="s">
        <v>4</v>
      </c>
      <c r="D34" s="53"/>
      <c r="E34" s="45"/>
      <c r="F34" s="29">
        <f>F25+F33</f>
        <v>1430</v>
      </c>
      <c r="G34" s="14">
        <f>G25+G33</f>
        <v>45.61</v>
      </c>
      <c r="H34" s="14">
        <f>H25+H33</f>
        <v>44.06</v>
      </c>
      <c r="I34" s="14">
        <f>I25+I33</f>
        <v>192.54000000000002</v>
      </c>
      <c r="J34" s="14">
        <f>J25+J33</f>
        <v>1290.69</v>
      </c>
      <c r="K34" s="9"/>
      <c r="L34" s="27">
        <f>L25+L33</f>
        <v>286.3</v>
      </c>
    </row>
    <row r="35" spans="1:13" x14ac:dyDescent="0.3">
      <c r="A35" s="37">
        <v>1</v>
      </c>
      <c r="B35" s="38">
        <v>3</v>
      </c>
      <c r="C35" s="39" t="s">
        <v>19</v>
      </c>
      <c r="D35" s="28" t="s">
        <v>20</v>
      </c>
      <c r="E35" s="30" t="s">
        <v>40</v>
      </c>
      <c r="F35" s="3">
        <v>155</v>
      </c>
      <c r="G35" s="11">
        <v>9.1</v>
      </c>
      <c r="H35" s="11">
        <v>9.44</v>
      </c>
      <c r="I35" s="11">
        <v>40</v>
      </c>
      <c r="J35" s="11">
        <v>231</v>
      </c>
      <c r="K35" s="3" t="s">
        <v>78</v>
      </c>
      <c r="L35" s="21">
        <v>35.869999999999997</v>
      </c>
    </row>
    <row r="36" spans="1:13" x14ac:dyDescent="0.3">
      <c r="A36" s="37"/>
      <c r="B36" s="38"/>
      <c r="C36" s="39"/>
      <c r="D36" s="28" t="s">
        <v>21</v>
      </c>
      <c r="E36" s="30" t="s">
        <v>60</v>
      </c>
      <c r="F36" s="3">
        <v>200</v>
      </c>
      <c r="G36" s="11">
        <v>0.2</v>
      </c>
      <c r="H36" s="11">
        <v>0</v>
      </c>
      <c r="I36" s="11">
        <v>7.2</v>
      </c>
      <c r="J36" s="11">
        <v>30</v>
      </c>
      <c r="K36" s="3" t="s">
        <v>99</v>
      </c>
      <c r="L36" s="21">
        <v>3.12</v>
      </c>
    </row>
    <row r="37" spans="1:13" x14ac:dyDescent="0.3">
      <c r="A37" s="37"/>
      <c r="B37" s="38"/>
      <c r="C37" s="39"/>
      <c r="D37" s="28" t="s">
        <v>22</v>
      </c>
      <c r="E37" s="30" t="s">
        <v>56</v>
      </c>
      <c r="F37" s="3">
        <v>30</v>
      </c>
      <c r="G37" s="11">
        <v>3.8</v>
      </c>
      <c r="H37" s="11">
        <v>3.5300000000000002</v>
      </c>
      <c r="I37" s="11">
        <v>10.28</v>
      </c>
      <c r="J37" s="11">
        <v>88.2</v>
      </c>
      <c r="K37" s="3" t="s">
        <v>80</v>
      </c>
      <c r="L37" s="21">
        <v>14.76</v>
      </c>
    </row>
    <row r="38" spans="1:13" x14ac:dyDescent="0.3">
      <c r="A38" s="37"/>
      <c r="B38" s="38"/>
      <c r="C38" s="39"/>
      <c r="D38" s="28" t="s">
        <v>23</v>
      </c>
      <c r="E38" s="30" t="s">
        <v>44</v>
      </c>
      <c r="F38" s="3">
        <v>100</v>
      </c>
      <c r="G38" s="11">
        <v>0.4</v>
      </c>
      <c r="H38" s="11">
        <v>0.4</v>
      </c>
      <c r="I38" s="11">
        <v>9.8000000000000007</v>
      </c>
      <c r="J38" s="11">
        <v>44.4</v>
      </c>
      <c r="K38" s="3" t="s">
        <v>115</v>
      </c>
      <c r="L38" s="21">
        <v>25</v>
      </c>
    </row>
    <row r="39" spans="1:13" ht="30.75" customHeight="1" x14ac:dyDescent="0.3">
      <c r="A39" s="37"/>
      <c r="B39" s="38"/>
      <c r="C39" s="39"/>
      <c r="D39" s="31" t="s">
        <v>63</v>
      </c>
      <c r="E39" s="30" t="s">
        <v>100</v>
      </c>
      <c r="F39" s="3">
        <v>200</v>
      </c>
      <c r="G39" s="11">
        <v>5.8</v>
      </c>
      <c r="H39" s="11">
        <v>6.4</v>
      </c>
      <c r="I39" s="11">
        <v>9.4</v>
      </c>
      <c r="J39" s="11">
        <v>120</v>
      </c>
      <c r="K39" s="3" t="s">
        <v>43</v>
      </c>
      <c r="L39" s="21">
        <v>35.75</v>
      </c>
      <c r="M39" s="50"/>
    </row>
    <row r="40" spans="1:13" x14ac:dyDescent="0.3">
      <c r="A40" s="41"/>
      <c r="B40" s="42"/>
      <c r="C40" s="32"/>
      <c r="D40" s="40" t="s">
        <v>32</v>
      </c>
      <c r="E40" s="2"/>
      <c r="F40" s="13">
        <f>SUM(F38:F39)+155+30+F36</f>
        <v>685</v>
      </c>
      <c r="G40" s="12">
        <f t="shared" ref="G40:J40" si="2">SUM(G35:G39)</f>
        <v>19.299999999999997</v>
      </c>
      <c r="H40" s="12">
        <f t="shared" si="2"/>
        <v>19.77</v>
      </c>
      <c r="I40" s="12">
        <f t="shared" si="2"/>
        <v>76.680000000000007</v>
      </c>
      <c r="J40" s="12">
        <f t="shared" si="2"/>
        <v>513.59999999999991</v>
      </c>
      <c r="K40" s="2"/>
      <c r="L40" s="22">
        <f>SUM(L35:L39)</f>
        <v>114.5</v>
      </c>
    </row>
    <row r="41" spans="1:13" ht="26.4" x14ac:dyDescent="0.3">
      <c r="A41" s="34">
        <f>A35</f>
        <v>1</v>
      </c>
      <c r="B41" s="35">
        <f>B35</f>
        <v>3</v>
      </c>
      <c r="C41" s="33" t="s">
        <v>24</v>
      </c>
      <c r="D41" s="28" t="s">
        <v>25</v>
      </c>
      <c r="E41" s="30" t="s">
        <v>101</v>
      </c>
      <c r="F41" s="3">
        <v>60</v>
      </c>
      <c r="G41" s="11">
        <v>0.96</v>
      </c>
      <c r="H41" s="11">
        <v>3.06</v>
      </c>
      <c r="I41" s="11">
        <v>4.8600000000000003</v>
      </c>
      <c r="J41" s="11">
        <v>51</v>
      </c>
      <c r="K41" s="3" t="s">
        <v>39</v>
      </c>
      <c r="L41" s="21">
        <v>22.15</v>
      </c>
    </row>
    <row r="42" spans="1:13" x14ac:dyDescent="0.3">
      <c r="A42" s="37"/>
      <c r="B42" s="38"/>
      <c r="C42" s="39"/>
      <c r="D42" s="28" t="s">
        <v>26</v>
      </c>
      <c r="E42" s="30" t="s">
        <v>57</v>
      </c>
      <c r="F42" s="3">
        <v>205</v>
      </c>
      <c r="G42" s="11">
        <v>1.8600000000000003</v>
      </c>
      <c r="H42" s="11">
        <v>3.85</v>
      </c>
      <c r="I42" s="11">
        <v>12.47</v>
      </c>
      <c r="J42" s="11">
        <v>92.6</v>
      </c>
      <c r="K42" s="3" t="s">
        <v>102</v>
      </c>
      <c r="L42" s="21">
        <v>14.07</v>
      </c>
    </row>
    <row r="43" spans="1:13" x14ac:dyDescent="0.3">
      <c r="A43" s="37"/>
      <c r="B43" s="38"/>
      <c r="C43" s="39"/>
      <c r="D43" s="28" t="s">
        <v>27</v>
      </c>
      <c r="E43" s="30" t="s">
        <v>141</v>
      </c>
      <c r="F43" s="3">
        <v>240</v>
      </c>
      <c r="G43" s="11">
        <v>15.522857142857143</v>
      </c>
      <c r="H43" s="11">
        <v>16.45</v>
      </c>
      <c r="I43" s="11">
        <v>25.534285714285716</v>
      </c>
      <c r="J43" s="11">
        <v>313.8857142857143</v>
      </c>
      <c r="K43" s="3" t="s">
        <v>142</v>
      </c>
      <c r="L43" s="21">
        <v>93.65</v>
      </c>
    </row>
    <row r="44" spans="1:13" x14ac:dyDescent="0.3">
      <c r="A44" s="37"/>
      <c r="B44" s="38"/>
      <c r="C44" s="39"/>
      <c r="D44" s="28" t="s">
        <v>29</v>
      </c>
      <c r="E44" s="30" t="s">
        <v>54</v>
      </c>
      <c r="F44" s="3">
        <v>200</v>
      </c>
      <c r="G44" s="11">
        <v>0.15</v>
      </c>
      <c r="H44" s="11">
        <v>0.14000000000000001</v>
      </c>
      <c r="I44" s="11">
        <v>19.899999999999999</v>
      </c>
      <c r="J44" s="11">
        <v>82</v>
      </c>
      <c r="K44" s="3" t="s">
        <v>103</v>
      </c>
      <c r="L44" s="21">
        <v>17.41</v>
      </c>
    </row>
    <row r="45" spans="1:13" x14ac:dyDescent="0.3">
      <c r="A45" s="37"/>
      <c r="B45" s="38"/>
      <c r="C45" s="39"/>
      <c r="D45" s="28" t="s">
        <v>31</v>
      </c>
      <c r="E45" s="30" t="s">
        <v>46</v>
      </c>
      <c r="F45" s="3">
        <v>40</v>
      </c>
      <c r="G45" s="11">
        <v>2.72</v>
      </c>
      <c r="H45" s="11">
        <v>0.52</v>
      </c>
      <c r="I45" s="11">
        <v>15.92</v>
      </c>
      <c r="J45" s="11">
        <v>79.2</v>
      </c>
      <c r="K45" s="3" t="s">
        <v>85</v>
      </c>
      <c r="L45" s="21">
        <v>10</v>
      </c>
    </row>
    <row r="46" spans="1:13" x14ac:dyDescent="0.3">
      <c r="A46" s="37"/>
      <c r="B46" s="38"/>
      <c r="C46" s="39"/>
      <c r="D46" s="28" t="s">
        <v>30</v>
      </c>
      <c r="E46" s="30" t="s">
        <v>42</v>
      </c>
      <c r="F46" s="3">
        <v>55</v>
      </c>
      <c r="G46" s="11">
        <v>4.125</v>
      </c>
      <c r="H46" s="11">
        <v>1.6</v>
      </c>
      <c r="I46" s="11">
        <v>28.27</v>
      </c>
      <c r="J46" s="11">
        <v>143.55000000000001</v>
      </c>
      <c r="K46" s="3" t="s">
        <v>86</v>
      </c>
      <c r="L46" s="21">
        <v>14.520000000000001</v>
      </c>
    </row>
    <row r="47" spans="1:13" ht="15.75" customHeight="1" x14ac:dyDescent="0.3">
      <c r="A47" s="37"/>
      <c r="B47" s="38"/>
      <c r="C47" s="39"/>
      <c r="D47" s="40" t="s">
        <v>32</v>
      </c>
      <c r="E47" s="2"/>
      <c r="F47" s="13">
        <f>SUM(F43:F46)+F41+205</f>
        <v>800</v>
      </c>
      <c r="G47" s="12">
        <f>SUM(G41:G46)</f>
        <v>25.337857142857139</v>
      </c>
      <c r="H47" s="12">
        <f>SUM(H41:H46)</f>
        <v>25.62</v>
      </c>
      <c r="I47" s="12">
        <f>SUM(I41:I46)</f>
        <v>106.9542857142857</v>
      </c>
      <c r="J47" s="12">
        <f>SUM(J41:J46)</f>
        <v>762.23571428571427</v>
      </c>
      <c r="K47" s="2"/>
      <c r="L47" s="22">
        <f>SUM(L41:L46)</f>
        <v>171.8</v>
      </c>
    </row>
    <row r="48" spans="1:13" ht="15" thickBot="1" x14ac:dyDescent="0.35">
      <c r="A48" s="43">
        <f>A35</f>
        <v>1</v>
      </c>
      <c r="B48" s="44">
        <f>B35</f>
        <v>3</v>
      </c>
      <c r="C48" s="52" t="s">
        <v>4</v>
      </c>
      <c r="D48" s="53"/>
      <c r="E48" s="45" t="s">
        <v>47</v>
      </c>
      <c r="F48" s="29">
        <f>F47+F40</f>
        <v>1485</v>
      </c>
      <c r="G48" s="14">
        <f>G47+G40</f>
        <v>44.637857142857136</v>
      </c>
      <c r="H48" s="14">
        <f>H47+H40</f>
        <v>45.39</v>
      </c>
      <c r="I48" s="14">
        <f>I47+I40</f>
        <v>183.63428571428571</v>
      </c>
      <c r="J48" s="14">
        <f>J47+J40</f>
        <v>1275.8357142857142</v>
      </c>
      <c r="K48" s="9"/>
      <c r="L48" s="27">
        <f>L40+L47</f>
        <v>286.3</v>
      </c>
    </row>
    <row r="49" spans="1:12" x14ac:dyDescent="0.3">
      <c r="A49" s="46">
        <v>1</v>
      </c>
      <c r="B49" s="47">
        <v>4</v>
      </c>
      <c r="C49" s="48" t="s">
        <v>19</v>
      </c>
      <c r="D49" s="28" t="s">
        <v>20</v>
      </c>
      <c r="E49" s="30" t="s">
        <v>104</v>
      </c>
      <c r="F49" s="3">
        <v>150</v>
      </c>
      <c r="G49" s="11">
        <v>11.12</v>
      </c>
      <c r="H49" s="11">
        <v>10.5</v>
      </c>
      <c r="I49" s="11">
        <v>26.33</v>
      </c>
      <c r="J49" s="11">
        <v>234.31</v>
      </c>
      <c r="K49" s="3" t="s">
        <v>105</v>
      </c>
      <c r="L49" s="21">
        <v>32.97</v>
      </c>
    </row>
    <row r="50" spans="1:12" x14ac:dyDescent="0.3">
      <c r="A50" s="37"/>
      <c r="B50" s="38"/>
      <c r="C50" s="39"/>
      <c r="D50" s="28" t="s">
        <v>21</v>
      </c>
      <c r="E50" s="30" t="s">
        <v>55</v>
      </c>
      <c r="F50" s="3">
        <v>200</v>
      </c>
      <c r="G50" s="11">
        <v>3.8</v>
      </c>
      <c r="H50" s="11">
        <v>2.9</v>
      </c>
      <c r="I50" s="11">
        <v>11.9</v>
      </c>
      <c r="J50" s="11">
        <v>89</v>
      </c>
      <c r="K50" s="3" t="s">
        <v>106</v>
      </c>
      <c r="L50" s="21">
        <v>19.850000000000001</v>
      </c>
    </row>
    <row r="51" spans="1:12" x14ac:dyDescent="0.3">
      <c r="A51" s="37"/>
      <c r="B51" s="38"/>
      <c r="C51" s="39"/>
      <c r="D51" s="28" t="s">
        <v>22</v>
      </c>
      <c r="E51" s="30" t="s">
        <v>50</v>
      </c>
      <c r="F51" s="3">
        <v>25</v>
      </c>
      <c r="G51" s="11">
        <v>1.55</v>
      </c>
      <c r="H51" s="11">
        <v>4.7300000000000004</v>
      </c>
      <c r="I51" s="11">
        <v>10.33</v>
      </c>
      <c r="J51" s="11">
        <v>89.7</v>
      </c>
      <c r="K51" s="3">
        <v>1</v>
      </c>
      <c r="L51" s="21">
        <v>15.64</v>
      </c>
    </row>
    <row r="52" spans="1:12" x14ac:dyDescent="0.3">
      <c r="A52" s="37"/>
      <c r="B52" s="38"/>
      <c r="C52" s="39"/>
      <c r="D52" s="28" t="s">
        <v>23</v>
      </c>
      <c r="E52" s="30" t="s">
        <v>61</v>
      </c>
      <c r="F52" s="3">
        <v>100</v>
      </c>
      <c r="G52" s="11">
        <v>0.9</v>
      </c>
      <c r="H52" s="11">
        <v>0.2</v>
      </c>
      <c r="I52" s="11">
        <v>8.1</v>
      </c>
      <c r="J52" s="11">
        <v>37.799999999999997</v>
      </c>
      <c r="K52" s="3" t="s">
        <v>107</v>
      </c>
      <c r="L52" s="21">
        <v>30.5</v>
      </c>
    </row>
    <row r="53" spans="1:12" x14ac:dyDescent="0.3">
      <c r="A53" s="37"/>
      <c r="B53" s="38"/>
      <c r="C53" s="39"/>
      <c r="D53" s="31" t="s">
        <v>52</v>
      </c>
      <c r="E53" s="30" t="s">
        <v>53</v>
      </c>
      <c r="F53" s="3">
        <v>30</v>
      </c>
      <c r="G53" s="11">
        <v>0.03</v>
      </c>
      <c r="H53" s="11">
        <v>0</v>
      </c>
      <c r="I53" s="11">
        <v>23.82</v>
      </c>
      <c r="J53" s="11">
        <v>96.3</v>
      </c>
      <c r="K53" s="3" t="s">
        <v>43</v>
      </c>
      <c r="L53" s="21">
        <v>15.54</v>
      </c>
    </row>
    <row r="54" spans="1:12" x14ac:dyDescent="0.3">
      <c r="A54" s="41"/>
      <c r="B54" s="42"/>
      <c r="C54" s="32"/>
      <c r="D54" s="40" t="s">
        <v>32</v>
      </c>
      <c r="E54" s="2"/>
      <c r="F54" s="13">
        <f>SUM(F52:F53)+F50+F49+25</f>
        <v>505</v>
      </c>
      <c r="G54" s="12">
        <f t="shared" ref="G54:J54" si="3">SUM(G49:G53)</f>
        <v>17.399999999999999</v>
      </c>
      <c r="H54" s="12">
        <f t="shared" si="3"/>
        <v>18.330000000000002</v>
      </c>
      <c r="I54" s="12">
        <f t="shared" si="3"/>
        <v>80.47999999999999</v>
      </c>
      <c r="J54" s="12">
        <f t="shared" si="3"/>
        <v>547.11</v>
      </c>
      <c r="K54" s="2"/>
      <c r="L54" s="22">
        <f>SUM(L49:L53)</f>
        <v>114.5</v>
      </c>
    </row>
    <row r="55" spans="1:12" x14ac:dyDescent="0.3">
      <c r="A55" s="34">
        <f>A49</f>
        <v>1</v>
      </c>
      <c r="B55" s="35">
        <f>B49</f>
        <v>4</v>
      </c>
      <c r="C55" s="33" t="s">
        <v>24</v>
      </c>
      <c r="D55" s="28" t="s">
        <v>25</v>
      </c>
      <c r="E55" s="30" t="s">
        <v>108</v>
      </c>
      <c r="F55" s="3">
        <v>60</v>
      </c>
      <c r="G55" s="11">
        <v>0.9</v>
      </c>
      <c r="H55" s="11">
        <v>6.12</v>
      </c>
      <c r="I55" s="11">
        <v>4.5599999999999996</v>
      </c>
      <c r="J55" s="11">
        <v>76.8</v>
      </c>
      <c r="K55" s="3" t="s">
        <v>109</v>
      </c>
      <c r="L55" s="21">
        <v>18.260000000000002</v>
      </c>
    </row>
    <row r="56" spans="1:12" x14ac:dyDescent="0.3">
      <c r="A56" s="37"/>
      <c r="B56" s="38"/>
      <c r="C56" s="39"/>
      <c r="D56" s="28" t="s">
        <v>26</v>
      </c>
      <c r="E56" s="30" t="s">
        <v>110</v>
      </c>
      <c r="F56" s="3">
        <v>215</v>
      </c>
      <c r="G56" s="11">
        <v>3.94</v>
      </c>
      <c r="H56" s="11">
        <v>6.09</v>
      </c>
      <c r="I56" s="11">
        <v>9.7099999999999991</v>
      </c>
      <c r="J56" s="11">
        <v>109.4</v>
      </c>
      <c r="K56" s="3" t="s">
        <v>111</v>
      </c>
      <c r="L56" s="21">
        <v>30.16</v>
      </c>
    </row>
    <row r="57" spans="1:12" x14ac:dyDescent="0.3">
      <c r="A57" s="37"/>
      <c r="B57" s="38"/>
      <c r="C57" s="39"/>
      <c r="D57" s="28" t="s">
        <v>27</v>
      </c>
      <c r="E57" s="30" t="s">
        <v>143</v>
      </c>
      <c r="F57" s="3">
        <v>100</v>
      </c>
      <c r="G57" s="11">
        <v>8.89</v>
      </c>
      <c r="H57" s="11">
        <v>6.12</v>
      </c>
      <c r="I57" s="11">
        <v>6.83</v>
      </c>
      <c r="J57" s="11">
        <v>124.33</v>
      </c>
      <c r="K57" s="3" t="s">
        <v>144</v>
      </c>
      <c r="L57" s="21">
        <v>64.03</v>
      </c>
    </row>
    <row r="58" spans="1:12" x14ac:dyDescent="0.3">
      <c r="A58" s="37"/>
      <c r="B58" s="38"/>
      <c r="C58" s="39"/>
      <c r="D58" s="28" t="s">
        <v>28</v>
      </c>
      <c r="E58" s="30" t="s">
        <v>58</v>
      </c>
      <c r="F58" s="3">
        <v>150</v>
      </c>
      <c r="G58" s="11">
        <v>5.3</v>
      </c>
      <c r="H58" s="11">
        <v>4.2</v>
      </c>
      <c r="I58" s="11">
        <v>25</v>
      </c>
      <c r="J58" s="11">
        <v>190</v>
      </c>
      <c r="K58" s="3" t="s">
        <v>112</v>
      </c>
      <c r="L58" s="21">
        <v>17.55</v>
      </c>
    </row>
    <row r="59" spans="1:12" x14ac:dyDescent="0.3">
      <c r="A59" s="37"/>
      <c r="B59" s="38"/>
      <c r="C59" s="39"/>
      <c r="D59" s="28" t="s">
        <v>29</v>
      </c>
      <c r="E59" s="30" t="s">
        <v>62</v>
      </c>
      <c r="F59" s="3">
        <v>200</v>
      </c>
      <c r="G59" s="11">
        <v>1</v>
      </c>
      <c r="H59" s="11">
        <v>0.06</v>
      </c>
      <c r="I59" s="11">
        <v>17.2</v>
      </c>
      <c r="J59" s="11">
        <v>73</v>
      </c>
      <c r="K59" s="3" t="s">
        <v>113</v>
      </c>
      <c r="L59" s="21">
        <v>17.28</v>
      </c>
    </row>
    <row r="60" spans="1:12" x14ac:dyDescent="0.3">
      <c r="A60" s="37"/>
      <c r="B60" s="38"/>
      <c r="C60" s="39"/>
      <c r="D60" s="28" t="s">
        <v>31</v>
      </c>
      <c r="E60" s="30" t="s">
        <v>46</v>
      </c>
      <c r="F60" s="3">
        <v>40</v>
      </c>
      <c r="G60" s="11">
        <v>2.72</v>
      </c>
      <c r="H60" s="11">
        <v>0.52</v>
      </c>
      <c r="I60" s="11">
        <v>15.92</v>
      </c>
      <c r="J60" s="11">
        <v>79.2</v>
      </c>
      <c r="K60" s="3" t="s">
        <v>85</v>
      </c>
      <c r="L60" s="21">
        <v>10</v>
      </c>
    </row>
    <row r="61" spans="1:12" x14ac:dyDescent="0.3">
      <c r="A61" s="37"/>
      <c r="B61" s="38"/>
      <c r="C61" s="39"/>
      <c r="D61" s="28" t="s">
        <v>30</v>
      </c>
      <c r="E61" s="30" t="s">
        <v>42</v>
      </c>
      <c r="F61" s="3">
        <v>55</v>
      </c>
      <c r="G61" s="11">
        <v>4.13</v>
      </c>
      <c r="H61" s="11">
        <v>1.6</v>
      </c>
      <c r="I61" s="11">
        <v>28.27</v>
      </c>
      <c r="J61" s="11">
        <v>143.55000000000001</v>
      </c>
      <c r="K61" s="3" t="s">
        <v>86</v>
      </c>
      <c r="L61" s="21">
        <v>14.520000000000001</v>
      </c>
    </row>
    <row r="62" spans="1:12" x14ac:dyDescent="0.3">
      <c r="A62" s="37"/>
      <c r="B62" s="38"/>
      <c r="C62" s="39"/>
      <c r="D62" s="40" t="s">
        <v>32</v>
      </c>
      <c r="E62" s="2"/>
      <c r="F62" s="13">
        <f>SUM(F57:F61)+F55+215</f>
        <v>820</v>
      </c>
      <c r="G62" s="12">
        <f>SUM(G55:G61)</f>
        <v>26.88</v>
      </c>
      <c r="H62" s="12">
        <f t="shared" ref="H62:J62" si="4">SUM(H55:H61)</f>
        <v>24.71</v>
      </c>
      <c r="I62" s="12">
        <f t="shared" si="4"/>
        <v>107.49</v>
      </c>
      <c r="J62" s="12">
        <f t="shared" si="4"/>
        <v>796.28</v>
      </c>
      <c r="K62" s="2"/>
      <c r="L62" s="22">
        <f>SUM(L55:L61)</f>
        <v>171.8</v>
      </c>
    </row>
    <row r="63" spans="1:12" ht="15.75" customHeight="1" thickBot="1" x14ac:dyDescent="0.35">
      <c r="A63" s="43">
        <f>A49</f>
        <v>1</v>
      </c>
      <c r="B63" s="44">
        <f>B49</f>
        <v>4</v>
      </c>
      <c r="C63" s="52" t="s">
        <v>4</v>
      </c>
      <c r="D63" s="53"/>
      <c r="E63" s="45"/>
      <c r="F63" s="9">
        <f>F54+F62</f>
        <v>1325</v>
      </c>
      <c r="G63" s="14">
        <f t="shared" ref="G63:L63" si="5">G54+G62</f>
        <v>44.28</v>
      </c>
      <c r="H63" s="14">
        <f t="shared" si="5"/>
        <v>43.040000000000006</v>
      </c>
      <c r="I63" s="14">
        <f t="shared" si="5"/>
        <v>187.96999999999997</v>
      </c>
      <c r="J63" s="14">
        <f t="shared" si="5"/>
        <v>1343.3899999999999</v>
      </c>
      <c r="K63" s="9"/>
      <c r="L63" s="14">
        <f t="shared" si="5"/>
        <v>286.3</v>
      </c>
    </row>
    <row r="64" spans="1:12" x14ac:dyDescent="0.3">
      <c r="A64" s="46">
        <v>1</v>
      </c>
      <c r="B64" s="47">
        <v>5</v>
      </c>
      <c r="C64" s="48" t="s">
        <v>19</v>
      </c>
      <c r="D64" s="28" t="s">
        <v>20</v>
      </c>
      <c r="E64" s="30" t="s">
        <v>48</v>
      </c>
      <c r="F64" s="3">
        <v>160</v>
      </c>
      <c r="G64" s="11">
        <v>13.58</v>
      </c>
      <c r="H64" s="11">
        <v>14.46</v>
      </c>
      <c r="I64" s="11">
        <v>41.01</v>
      </c>
      <c r="J64" s="11">
        <v>341.27</v>
      </c>
      <c r="K64" s="3" t="s">
        <v>114</v>
      </c>
      <c r="L64" s="20">
        <v>45.95</v>
      </c>
    </row>
    <row r="65" spans="1:12" x14ac:dyDescent="0.3">
      <c r="A65" s="37"/>
      <c r="B65" s="38"/>
      <c r="C65" s="39"/>
      <c r="D65" s="28" t="s">
        <v>21</v>
      </c>
      <c r="E65" s="30" t="s">
        <v>41</v>
      </c>
      <c r="F65" s="3">
        <v>200</v>
      </c>
      <c r="G65" s="11">
        <v>0.1</v>
      </c>
      <c r="H65" s="11">
        <v>0</v>
      </c>
      <c r="I65" s="11">
        <v>7</v>
      </c>
      <c r="J65" s="11">
        <v>29</v>
      </c>
      <c r="K65" s="3" t="s">
        <v>88</v>
      </c>
      <c r="L65" s="21">
        <v>2.85</v>
      </c>
    </row>
    <row r="66" spans="1:12" x14ac:dyDescent="0.3">
      <c r="A66" s="37"/>
      <c r="B66" s="38"/>
      <c r="C66" s="39"/>
      <c r="D66" s="28" t="s">
        <v>22</v>
      </c>
      <c r="E66" s="30" t="s">
        <v>42</v>
      </c>
      <c r="F66" s="3">
        <v>20</v>
      </c>
      <c r="G66" s="11">
        <v>1.5</v>
      </c>
      <c r="H66" s="11">
        <v>0.57999999999999996</v>
      </c>
      <c r="I66" s="11">
        <v>10.28</v>
      </c>
      <c r="J66" s="11">
        <v>52.2</v>
      </c>
      <c r="K66" s="3" t="s">
        <v>86</v>
      </c>
      <c r="L66" s="21">
        <v>5.28</v>
      </c>
    </row>
    <row r="67" spans="1:12" x14ac:dyDescent="0.3">
      <c r="A67" s="37"/>
      <c r="B67" s="38"/>
      <c r="C67" s="39"/>
      <c r="D67" s="28" t="s">
        <v>23</v>
      </c>
      <c r="E67" s="30" t="s">
        <v>44</v>
      </c>
      <c r="F67" s="3">
        <v>100</v>
      </c>
      <c r="G67" s="11">
        <v>0.4</v>
      </c>
      <c r="H67" s="11">
        <v>0.4</v>
      </c>
      <c r="I67" s="11">
        <v>9.8000000000000007</v>
      </c>
      <c r="J67" s="11">
        <v>44.4</v>
      </c>
      <c r="K67" s="3" t="s">
        <v>115</v>
      </c>
      <c r="L67" s="21">
        <v>25</v>
      </c>
    </row>
    <row r="68" spans="1:12" ht="28.8" x14ac:dyDescent="0.3">
      <c r="A68" s="37"/>
      <c r="B68" s="38"/>
      <c r="C68" s="39"/>
      <c r="D68" s="31" t="s">
        <v>134</v>
      </c>
      <c r="E68" s="5" t="s">
        <v>139</v>
      </c>
      <c r="F68" s="3">
        <v>125</v>
      </c>
      <c r="G68" s="11">
        <v>3.5</v>
      </c>
      <c r="H68" s="11">
        <v>3.13</v>
      </c>
      <c r="I68" s="11">
        <v>16.25</v>
      </c>
      <c r="J68" s="11">
        <v>107.5</v>
      </c>
      <c r="K68" s="3" t="s">
        <v>90</v>
      </c>
      <c r="L68" s="21">
        <v>35.42</v>
      </c>
    </row>
    <row r="69" spans="1:12" x14ac:dyDescent="0.3">
      <c r="A69" s="41"/>
      <c r="B69" s="42"/>
      <c r="C69" s="32"/>
      <c r="D69" s="40" t="s">
        <v>32</v>
      </c>
      <c r="E69" s="2"/>
      <c r="F69" s="13">
        <f>SUM(F65:F68)+160</f>
        <v>605</v>
      </c>
      <c r="G69" s="12">
        <f t="shared" ref="G69:J69" si="6">SUM(G64:G68)</f>
        <v>19.079999999999998</v>
      </c>
      <c r="H69" s="12">
        <f t="shared" si="6"/>
        <v>18.57</v>
      </c>
      <c r="I69" s="12">
        <f t="shared" si="6"/>
        <v>84.34</v>
      </c>
      <c r="J69" s="12">
        <f t="shared" si="6"/>
        <v>574.36999999999989</v>
      </c>
      <c r="K69" s="12"/>
      <c r="L69" s="22">
        <f>SUM(L64:L68)</f>
        <v>114.50000000000001</v>
      </c>
    </row>
    <row r="70" spans="1:12" x14ac:dyDescent="0.3">
      <c r="A70" s="34">
        <f>A64</f>
        <v>1</v>
      </c>
      <c r="B70" s="35">
        <v>5</v>
      </c>
      <c r="C70" s="33" t="s">
        <v>24</v>
      </c>
      <c r="D70" s="28" t="s">
        <v>25</v>
      </c>
      <c r="E70" s="30" t="s">
        <v>155</v>
      </c>
      <c r="F70" s="3">
        <v>60</v>
      </c>
      <c r="G70" s="11">
        <v>1.8</v>
      </c>
      <c r="H70" s="11">
        <v>6.3</v>
      </c>
      <c r="I70" s="11">
        <v>3.72</v>
      </c>
      <c r="J70" s="11">
        <v>57.22</v>
      </c>
      <c r="K70" s="3">
        <v>48</v>
      </c>
      <c r="L70" s="21">
        <v>10.36</v>
      </c>
    </row>
    <row r="71" spans="1:12" x14ac:dyDescent="0.3">
      <c r="A71" s="37"/>
      <c r="B71" s="38"/>
      <c r="C71" s="39"/>
      <c r="D71" s="28" t="s">
        <v>26</v>
      </c>
      <c r="E71" s="30" t="s">
        <v>66</v>
      </c>
      <c r="F71" s="3">
        <v>210</v>
      </c>
      <c r="G71" s="11">
        <v>6.9600000000000009</v>
      </c>
      <c r="H71" s="11">
        <v>5.76</v>
      </c>
      <c r="I71" s="11">
        <v>15.32</v>
      </c>
      <c r="J71" s="11">
        <v>141.6</v>
      </c>
      <c r="K71" s="3" t="s">
        <v>116</v>
      </c>
      <c r="L71" s="21">
        <v>21.46</v>
      </c>
    </row>
    <row r="72" spans="1:12" x14ac:dyDescent="0.3">
      <c r="A72" s="37"/>
      <c r="B72" s="38"/>
      <c r="C72" s="39"/>
      <c r="D72" s="28" t="s">
        <v>27</v>
      </c>
      <c r="E72" s="30" t="s">
        <v>67</v>
      </c>
      <c r="F72" s="3">
        <v>100</v>
      </c>
      <c r="G72" s="11">
        <v>8.1999999999999993</v>
      </c>
      <c r="H72" s="11">
        <v>8.1</v>
      </c>
      <c r="I72" s="11">
        <v>10</v>
      </c>
      <c r="J72" s="11">
        <v>205</v>
      </c>
      <c r="K72" s="3" t="s">
        <v>117</v>
      </c>
      <c r="L72" s="21">
        <v>69.56</v>
      </c>
    </row>
    <row r="73" spans="1:12" x14ac:dyDescent="0.3">
      <c r="A73" s="37"/>
      <c r="B73" s="38"/>
      <c r="C73" s="39"/>
      <c r="D73" s="28" t="s">
        <v>28</v>
      </c>
      <c r="E73" s="30" t="s">
        <v>68</v>
      </c>
      <c r="F73" s="3">
        <v>150</v>
      </c>
      <c r="G73" s="11">
        <v>2.9</v>
      </c>
      <c r="H73" s="11">
        <v>4.2</v>
      </c>
      <c r="I73" s="11">
        <v>11.9</v>
      </c>
      <c r="J73" s="11">
        <v>105</v>
      </c>
      <c r="K73" s="3" t="s">
        <v>118</v>
      </c>
      <c r="L73" s="21">
        <v>17.899999999999999</v>
      </c>
    </row>
    <row r="74" spans="1:12" x14ac:dyDescent="0.3">
      <c r="A74" s="37"/>
      <c r="B74" s="38"/>
      <c r="C74" s="39"/>
      <c r="D74" s="28" t="s">
        <v>29</v>
      </c>
      <c r="E74" s="30" t="s">
        <v>69</v>
      </c>
      <c r="F74" s="3">
        <v>200</v>
      </c>
      <c r="G74" s="11">
        <v>0.8</v>
      </c>
      <c r="H74" s="11">
        <v>0</v>
      </c>
      <c r="I74" s="11">
        <v>20.6</v>
      </c>
      <c r="J74" s="11">
        <v>84</v>
      </c>
      <c r="K74" s="3" t="s">
        <v>84</v>
      </c>
      <c r="L74" s="21">
        <v>28</v>
      </c>
    </row>
    <row r="75" spans="1:12" x14ac:dyDescent="0.3">
      <c r="A75" s="37"/>
      <c r="B75" s="38"/>
      <c r="C75" s="39"/>
      <c r="D75" s="28" t="s">
        <v>31</v>
      </c>
      <c r="E75" s="30" t="s">
        <v>46</v>
      </c>
      <c r="F75" s="3">
        <v>40</v>
      </c>
      <c r="G75" s="11">
        <v>2.72</v>
      </c>
      <c r="H75" s="11">
        <v>0.52</v>
      </c>
      <c r="I75" s="11">
        <v>15.92</v>
      </c>
      <c r="J75" s="11">
        <v>79.2</v>
      </c>
      <c r="K75" s="3" t="s">
        <v>85</v>
      </c>
      <c r="L75" s="21">
        <v>10</v>
      </c>
    </row>
    <row r="76" spans="1:12" x14ac:dyDescent="0.3">
      <c r="A76" s="37"/>
      <c r="B76" s="38"/>
      <c r="C76" s="39"/>
      <c r="D76" s="28" t="s">
        <v>30</v>
      </c>
      <c r="E76" s="30" t="s">
        <v>42</v>
      </c>
      <c r="F76" s="3">
        <v>55</v>
      </c>
      <c r="G76" s="11">
        <v>4.13</v>
      </c>
      <c r="H76" s="11">
        <v>1.6</v>
      </c>
      <c r="I76" s="11">
        <v>28.27</v>
      </c>
      <c r="J76" s="11">
        <v>143.55000000000001</v>
      </c>
      <c r="K76" s="3" t="s">
        <v>86</v>
      </c>
      <c r="L76" s="21">
        <v>14.520000000000001</v>
      </c>
    </row>
    <row r="77" spans="1:12" x14ac:dyDescent="0.3">
      <c r="A77" s="37"/>
      <c r="B77" s="38"/>
      <c r="C77" s="39"/>
      <c r="D77" s="40" t="s">
        <v>32</v>
      </c>
      <c r="E77" s="2"/>
      <c r="F77" s="13">
        <f>SUM(F72:F76)+F70+210</f>
        <v>815</v>
      </c>
      <c r="G77" s="12">
        <v>27.504999999999999</v>
      </c>
      <c r="H77" s="12">
        <v>26.474999999999994</v>
      </c>
      <c r="I77" s="12">
        <v>105.72999999999999</v>
      </c>
      <c r="J77" s="12">
        <v>815.57200000000012</v>
      </c>
      <c r="K77" s="12"/>
      <c r="L77" s="22">
        <f>SUM(L70:L76)</f>
        <v>171.8</v>
      </c>
    </row>
    <row r="78" spans="1:12" ht="15" thickBot="1" x14ac:dyDescent="0.35">
      <c r="A78" s="43">
        <f>A64</f>
        <v>1</v>
      </c>
      <c r="B78" s="44">
        <f>B64</f>
        <v>5</v>
      </c>
      <c r="C78" s="60" t="s">
        <v>4</v>
      </c>
      <c r="D78" s="61"/>
      <c r="E78" s="45"/>
      <c r="F78" s="29">
        <f>F68+F77</f>
        <v>940</v>
      </c>
      <c r="G78" s="14">
        <v>46.582142857142856</v>
      </c>
      <c r="H78" s="14">
        <v>45.037142857142854</v>
      </c>
      <c r="I78" s="14">
        <v>190.07428571428571</v>
      </c>
      <c r="J78" s="14">
        <v>1389.9434285714287</v>
      </c>
      <c r="K78" s="29"/>
      <c r="L78" s="27">
        <f>L77+L69</f>
        <v>286.3</v>
      </c>
    </row>
    <row r="79" spans="1:12" x14ac:dyDescent="0.3">
      <c r="A79" s="46">
        <v>2</v>
      </c>
      <c r="B79" s="47">
        <v>1</v>
      </c>
      <c r="C79" s="48" t="s">
        <v>19</v>
      </c>
      <c r="D79" s="28" t="s">
        <v>20</v>
      </c>
      <c r="E79" s="30" t="s">
        <v>71</v>
      </c>
      <c r="F79" s="3">
        <v>155</v>
      </c>
      <c r="G79" s="11">
        <v>10.950000000000001</v>
      </c>
      <c r="H79" s="11">
        <v>12.34</v>
      </c>
      <c r="I79" s="11">
        <v>35.299999999999997</v>
      </c>
      <c r="J79" s="11">
        <v>273</v>
      </c>
      <c r="K79" s="3" t="s">
        <v>78</v>
      </c>
      <c r="L79" s="20">
        <v>45.35</v>
      </c>
    </row>
    <row r="80" spans="1:12" x14ac:dyDescent="0.3">
      <c r="A80" s="37"/>
      <c r="B80" s="38"/>
      <c r="C80" s="39"/>
      <c r="D80" s="28" t="s">
        <v>21</v>
      </c>
      <c r="E80" s="30" t="s">
        <v>60</v>
      </c>
      <c r="F80" s="3">
        <v>200</v>
      </c>
      <c r="G80" s="11">
        <v>0.2</v>
      </c>
      <c r="H80" s="11">
        <v>0</v>
      </c>
      <c r="I80" s="11">
        <v>7.2</v>
      </c>
      <c r="J80" s="11">
        <v>30</v>
      </c>
      <c r="K80" s="3" t="s">
        <v>99</v>
      </c>
      <c r="L80" s="21">
        <v>3.12</v>
      </c>
    </row>
    <row r="81" spans="1:12" x14ac:dyDescent="0.3">
      <c r="A81" s="37"/>
      <c r="B81" s="38"/>
      <c r="C81" s="39"/>
      <c r="D81" s="28" t="s">
        <v>22</v>
      </c>
      <c r="E81" s="30" t="s">
        <v>42</v>
      </c>
      <c r="F81" s="3">
        <v>20</v>
      </c>
      <c r="G81" s="11">
        <v>1.5</v>
      </c>
      <c r="H81" s="11">
        <v>0.57999999999999996</v>
      </c>
      <c r="I81" s="11">
        <v>10.28</v>
      </c>
      <c r="J81" s="11">
        <v>52.2</v>
      </c>
      <c r="K81" s="3" t="s">
        <v>86</v>
      </c>
      <c r="L81" s="21">
        <v>5.28</v>
      </c>
    </row>
    <row r="82" spans="1:12" x14ac:dyDescent="0.3">
      <c r="A82" s="37"/>
      <c r="B82" s="38"/>
      <c r="C82" s="39"/>
      <c r="D82" s="28" t="s">
        <v>23</v>
      </c>
      <c r="E82" s="30" t="s">
        <v>44</v>
      </c>
      <c r="F82" s="3">
        <v>100</v>
      </c>
      <c r="G82" s="11">
        <v>0.4</v>
      </c>
      <c r="H82" s="11">
        <v>0.4</v>
      </c>
      <c r="I82" s="11">
        <v>9.8000000000000007</v>
      </c>
      <c r="J82" s="11">
        <v>44.4</v>
      </c>
      <c r="K82" s="3" t="s">
        <v>115</v>
      </c>
      <c r="L82" s="21">
        <v>25</v>
      </c>
    </row>
    <row r="83" spans="1:12" x14ac:dyDescent="0.3">
      <c r="A83" s="37"/>
      <c r="B83" s="38"/>
      <c r="C83" s="39"/>
      <c r="D83" s="31" t="s">
        <v>63</v>
      </c>
      <c r="E83" s="30" t="s">
        <v>100</v>
      </c>
      <c r="F83" s="3">
        <v>200</v>
      </c>
      <c r="G83" s="11">
        <v>5.8</v>
      </c>
      <c r="H83" s="11">
        <v>6.4</v>
      </c>
      <c r="I83" s="11">
        <v>9.4</v>
      </c>
      <c r="J83" s="11">
        <v>120</v>
      </c>
      <c r="K83" s="3" t="s">
        <v>43</v>
      </c>
      <c r="L83" s="21">
        <v>35.75</v>
      </c>
    </row>
    <row r="84" spans="1:12" x14ac:dyDescent="0.3">
      <c r="A84" s="41"/>
      <c r="B84" s="42"/>
      <c r="C84" s="32"/>
      <c r="D84" s="40" t="s">
        <v>32</v>
      </c>
      <c r="E84" s="2"/>
      <c r="F84" s="13">
        <f>SUM(F80:F83)+155</f>
        <v>675</v>
      </c>
      <c r="G84" s="12">
        <f>SUM(G79:G83)</f>
        <v>18.850000000000001</v>
      </c>
      <c r="H84" s="12">
        <f>SUM(H79:H83)</f>
        <v>19.72</v>
      </c>
      <c r="I84" s="12">
        <f>SUM(I79:I83)</f>
        <v>71.98</v>
      </c>
      <c r="J84" s="12">
        <f>SUM(J79:J83)</f>
        <v>519.59999999999991</v>
      </c>
      <c r="K84" s="12"/>
      <c r="L84" s="22">
        <f>SUM(L79:L83)</f>
        <v>114.5</v>
      </c>
    </row>
    <row r="85" spans="1:12" x14ac:dyDescent="0.3">
      <c r="A85" s="37">
        <f>A79</f>
        <v>2</v>
      </c>
      <c r="B85" s="38">
        <f>B79</f>
        <v>1</v>
      </c>
      <c r="C85" s="33" t="s">
        <v>24</v>
      </c>
      <c r="D85" s="28" t="s">
        <v>25</v>
      </c>
      <c r="E85" s="30" t="s">
        <v>77</v>
      </c>
      <c r="F85" s="3">
        <v>60</v>
      </c>
      <c r="G85" s="11">
        <v>0.49</v>
      </c>
      <c r="H85" s="11">
        <v>0.05</v>
      </c>
      <c r="I85" s="11">
        <v>1.04</v>
      </c>
      <c r="J85" s="11">
        <v>7.64</v>
      </c>
      <c r="K85" s="3" t="s">
        <v>120</v>
      </c>
      <c r="L85" s="21">
        <v>12.64</v>
      </c>
    </row>
    <row r="86" spans="1:12" x14ac:dyDescent="0.3">
      <c r="A86" s="37"/>
      <c r="B86" s="38"/>
      <c r="C86" s="39"/>
      <c r="D86" s="28" t="s">
        <v>26</v>
      </c>
      <c r="E86" s="30" t="s">
        <v>121</v>
      </c>
      <c r="F86" s="3">
        <v>215</v>
      </c>
      <c r="G86" s="11">
        <v>3.9400000000000004</v>
      </c>
      <c r="H86" s="11">
        <v>6.09</v>
      </c>
      <c r="I86" s="11">
        <v>6.7499999999999991</v>
      </c>
      <c r="J86" s="11">
        <v>98.2</v>
      </c>
      <c r="K86" s="3" t="s">
        <v>122</v>
      </c>
      <c r="L86" s="21">
        <v>29.45</v>
      </c>
    </row>
    <row r="87" spans="1:12" x14ac:dyDescent="0.3">
      <c r="A87" s="37"/>
      <c r="B87" s="38"/>
      <c r="C87" s="39"/>
      <c r="D87" s="28" t="s">
        <v>27</v>
      </c>
      <c r="E87" s="30" t="s">
        <v>145</v>
      </c>
      <c r="F87" s="3">
        <v>100</v>
      </c>
      <c r="G87" s="11">
        <v>12.02</v>
      </c>
      <c r="H87" s="11">
        <v>14.8</v>
      </c>
      <c r="I87" s="11">
        <v>8.4</v>
      </c>
      <c r="J87" s="11">
        <v>296</v>
      </c>
      <c r="K87" s="3" t="s">
        <v>146</v>
      </c>
      <c r="L87" s="21">
        <v>59.5</v>
      </c>
    </row>
    <row r="88" spans="1:12" x14ac:dyDescent="0.3">
      <c r="A88" s="37"/>
      <c r="B88" s="38"/>
      <c r="C88" s="39"/>
      <c r="D88" s="28" t="s">
        <v>28</v>
      </c>
      <c r="E88" s="30" t="s">
        <v>147</v>
      </c>
      <c r="F88" s="3">
        <v>150</v>
      </c>
      <c r="G88" s="11">
        <v>3.1</v>
      </c>
      <c r="H88" s="11">
        <v>4.5999999999999996</v>
      </c>
      <c r="I88" s="11">
        <v>30</v>
      </c>
      <c r="J88" s="11">
        <v>134</v>
      </c>
      <c r="K88" s="3" t="s">
        <v>148</v>
      </c>
      <c r="L88" s="21">
        <v>33.83</v>
      </c>
    </row>
    <row r="89" spans="1:12" x14ac:dyDescent="0.3">
      <c r="A89" s="37"/>
      <c r="B89" s="38"/>
      <c r="C89" s="39"/>
      <c r="D89" s="28" t="s">
        <v>29</v>
      </c>
      <c r="E89" s="30" t="s">
        <v>59</v>
      </c>
      <c r="F89" s="3">
        <v>200</v>
      </c>
      <c r="G89" s="11">
        <v>0.6</v>
      </c>
      <c r="H89" s="11">
        <v>0</v>
      </c>
      <c r="I89" s="11">
        <v>10.3</v>
      </c>
      <c r="J89" s="11">
        <v>44</v>
      </c>
      <c r="K89" s="3" t="s">
        <v>125</v>
      </c>
      <c r="L89" s="21">
        <v>11.86</v>
      </c>
    </row>
    <row r="90" spans="1:12" x14ac:dyDescent="0.3">
      <c r="A90" s="37"/>
      <c r="B90" s="38"/>
      <c r="C90" s="39"/>
      <c r="D90" s="28" t="s">
        <v>31</v>
      </c>
      <c r="E90" s="30" t="s">
        <v>46</v>
      </c>
      <c r="F90" s="3">
        <v>40</v>
      </c>
      <c r="G90" s="11">
        <v>2.72</v>
      </c>
      <c r="H90" s="11">
        <v>0.52</v>
      </c>
      <c r="I90" s="11">
        <v>15.92</v>
      </c>
      <c r="J90" s="11">
        <v>79.2</v>
      </c>
      <c r="K90" s="3" t="s">
        <v>85</v>
      </c>
      <c r="L90" s="21">
        <v>10</v>
      </c>
    </row>
    <row r="91" spans="1:12" x14ac:dyDescent="0.3">
      <c r="A91" s="37"/>
      <c r="B91" s="38"/>
      <c r="C91" s="39"/>
      <c r="D91" s="28" t="s">
        <v>30</v>
      </c>
      <c r="E91" s="30" t="s">
        <v>42</v>
      </c>
      <c r="F91" s="3">
        <v>55</v>
      </c>
      <c r="G91" s="11">
        <v>4.13</v>
      </c>
      <c r="H91" s="11">
        <v>1.6</v>
      </c>
      <c r="I91" s="11">
        <v>28.27</v>
      </c>
      <c r="J91" s="11">
        <v>143.55000000000001</v>
      </c>
      <c r="K91" s="3" t="s">
        <v>86</v>
      </c>
      <c r="L91" s="21">
        <v>14.520000000000001</v>
      </c>
    </row>
    <row r="92" spans="1:12" x14ac:dyDescent="0.3">
      <c r="A92" s="37"/>
      <c r="B92" s="38"/>
      <c r="C92" s="39"/>
      <c r="D92" s="40" t="s">
        <v>32</v>
      </c>
      <c r="E92" s="2"/>
      <c r="F92" s="13">
        <f>SUM(F87:F91)+215+F85</f>
        <v>820</v>
      </c>
      <c r="G92" s="12">
        <f t="shared" ref="G92:J92" si="7">SUM(G85:G91)</f>
        <v>27</v>
      </c>
      <c r="H92" s="12">
        <f t="shared" si="7"/>
        <v>27.66</v>
      </c>
      <c r="I92" s="12">
        <f t="shared" si="7"/>
        <v>100.67999999999999</v>
      </c>
      <c r="J92" s="12">
        <f t="shared" si="7"/>
        <v>802.59000000000015</v>
      </c>
      <c r="K92" s="12"/>
      <c r="L92" s="22">
        <f>SUM(L85:L91)</f>
        <v>171.80000000000004</v>
      </c>
    </row>
    <row r="93" spans="1:12" ht="15" thickBot="1" x14ac:dyDescent="0.35">
      <c r="A93" s="43">
        <f>A79</f>
        <v>2</v>
      </c>
      <c r="B93" s="44">
        <f>B79</f>
        <v>1</v>
      </c>
      <c r="C93" s="60" t="s">
        <v>4</v>
      </c>
      <c r="D93" s="61"/>
      <c r="E93" s="45"/>
      <c r="F93" s="29">
        <f>F84+F92</f>
        <v>1495</v>
      </c>
      <c r="G93" s="14">
        <f>G84+G92</f>
        <v>45.85</v>
      </c>
      <c r="H93" s="14">
        <f>H84+H92</f>
        <v>47.379999999999995</v>
      </c>
      <c r="I93" s="14">
        <f>I84+I92</f>
        <v>172.66</v>
      </c>
      <c r="J93" s="14">
        <f>J84+J92</f>
        <v>1322.19</v>
      </c>
      <c r="K93" s="29"/>
      <c r="L93" s="27">
        <f>L92+L84</f>
        <v>286.30000000000007</v>
      </c>
    </row>
    <row r="94" spans="1:12" ht="15" customHeight="1" x14ac:dyDescent="0.3">
      <c r="A94" s="46">
        <v>2</v>
      </c>
      <c r="B94" s="47">
        <v>2</v>
      </c>
      <c r="C94" s="48" t="s">
        <v>19</v>
      </c>
      <c r="D94" s="28" t="s">
        <v>20</v>
      </c>
      <c r="E94" s="30" t="s">
        <v>149</v>
      </c>
      <c r="F94" s="3">
        <v>155</v>
      </c>
      <c r="G94" s="11">
        <v>9.4</v>
      </c>
      <c r="H94" s="11">
        <v>12.6</v>
      </c>
      <c r="I94" s="11">
        <v>35.4</v>
      </c>
      <c r="J94" s="11">
        <v>264</v>
      </c>
      <c r="K94" s="3" t="s">
        <v>78</v>
      </c>
      <c r="L94" s="20">
        <v>18.399999999999999</v>
      </c>
    </row>
    <row r="95" spans="1:12" x14ac:dyDescent="0.3">
      <c r="A95" s="37"/>
      <c r="B95" s="38"/>
      <c r="C95" s="39"/>
      <c r="D95" s="28" t="s">
        <v>21</v>
      </c>
      <c r="E95" s="30" t="s">
        <v>49</v>
      </c>
      <c r="F95" s="3">
        <v>200</v>
      </c>
      <c r="G95" s="11">
        <v>3.4</v>
      </c>
      <c r="H95" s="11">
        <v>2.7</v>
      </c>
      <c r="I95" s="11">
        <v>12.1</v>
      </c>
      <c r="J95" s="11">
        <v>84</v>
      </c>
      <c r="K95" s="3" t="s">
        <v>79</v>
      </c>
      <c r="L95" s="21">
        <v>27.4</v>
      </c>
    </row>
    <row r="96" spans="1:12" x14ac:dyDescent="0.3">
      <c r="A96" s="37"/>
      <c r="B96" s="38"/>
      <c r="C96" s="39"/>
      <c r="D96" s="28" t="s">
        <v>22</v>
      </c>
      <c r="E96" s="30" t="s">
        <v>42</v>
      </c>
      <c r="F96" s="3">
        <v>20</v>
      </c>
      <c r="G96" s="11">
        <v>1.5</v>
      </c>
      <c r="H96" s="11">
        <v>0.57999999999999996</v>
      </c>
      <c r="I96" s="11">
        <v>10.28</v>
      </c>
      <c r="J96" s="11">
        <v>52.2</v>
      </c>
      <c r="K96" s="3" t="s">
        <v>86</v>
      </c>
      <c r="L96" s="21">
        <v>5.28</v>
      </c>
    </row>
    <row r="97" spans="1:13" x14ac:dyDescent="0.3">
      <c r="A97" s="37"/>
      <c r="B97" s="38"/>
      <c r="C97" s="39"/>
      <c r="D97" s="28" t="s">
        <v>23</v>
      </c>
      <c r="E97" s="30" t="s">
        <v>51</v>
      </c>
      <c r="F97" s="3">
        <v>100</v>
      </c>
      <c r="G97" s="11">
        <v>0.8</v>
      </c>
      <c r="H97" s="11">
        <v>0.2</v>
      </c>
      <c r="I97" s="11">
        <v>7.5</v>
      </c>
      <c r="J97" s="11">
        <v>35</v>
      </c>
      <c r="K97" s="3" t="s">
        <v>89</v>
      </c>
      <c r="L97" s="21">
        <v>28</v>
      </c>
    </row>
    <row r="98" spans="1:13" ht="28.8" x14ac:dyDescent="0.3">
      <c r="A98" s="37"/>
      <c r="B98" s="38"/>
      <c r="C98" s="39"/>
      <c r="D98" s="31" t="s">
        <v>134</v>
      </c>
      <c r="E98" s="5" t="s">
        <v>139</v>
      </c>
      <c r="F98" s="3">
        <v>125</v>
      </c>
      <c r="G98" s="11">
        <v>3.5</v>
      </c>
      <c r="H98" s="11">
        <v>3.13</v>
      </c>
      <c r="I98" s="11">
        <v>16.25</v>
      </c>
      <c r="J98" s="11">
        <v>107.5</v>
      </c>
      <c r="K98" s="3" t="s">
        <v>90</v>
      </c>
      <c r="L98" s="21">
        <v>35.42</v>
      </c>
    </row>
    <row r="99" spans="1:13" x14ac:dyDescent="0.3">
      <c r="A99" s="37"/>
      <c r="B99" s="38"/>
      <c r="C99" s="39"/>
      <c r="D99" s="40" t="s">
        <v>32</v>
      </c>
      <c r="E99" s="2"/>
      <c r="F99" s="13">
        <f>SUM(F95:F98)+155</f>
        <v>600</v>
      </c>
      <c r="G99" s="12">
        <f t="shared" ref="G99:J99" si="8">SUM(G94:G98)</f>
        <v>18.600000000000001</v>
      </c>
      <c r="H99" s="12">
        <f t="shared" si="8"/>
        <v>19.21</v>
      </c>
      <c r="I99" s="12">
        <f t="shared" si="8"/>
        <v>81.53</v>
      </c>
      <c r="J99" s="12">
        <f t="shared" si="8"/>
        <v>542.70000000000005</v>
      </c>
      <c r="K99" s="12"/>
      <c r="L99" s="22">
        <f>SUM(L94:L98)</f>
        <v>114.5</v>
      </c>
    </row>
    <row r="100" spans="1:13" x14ac:dyDescent="0.3">
      <c r="A100" s="34">
        <f>A94</f>
        <v>2</v>
      </c>
      <c r="B100" s="35">
        <f>B94</f>
        <v>2</v>
      </c>
      <c r="C100" s="33" t="s">
        <v>24</v>
      </c>
      <c r="D100" s="28" t="s">
        <v>25</v>
      </c>
      <c r="E100" s="30" t="s">
        <v>108</v>
      </c>
      <c r="F100" s="3">
        <v>60</v>
      </c>
      <c r="G100" s="11">
        <v>0.9</v>
      </c>
      <c r="H100" s="11">
        <v>6.12</v>
      </c>
      <c r="I100" s="11">
        <v>4.5599999999999996</v>
      </c>
      <c r="J100" s="11">
        <v>76.8</v>
      </c>
      <c r="K100" s="3" t="s">
        <v>109</v>
      </c>
      <c r="L100" s="21">
        <v>18.260000000000002</v>
      </c>
    </row>
    <row r="101" spans="1:13" x14ac:dyDescent="0.3">
      <c r="A101" s="37"/>
      <c r="B101" s="38"/>
      <c r="C101" s="39"/>
      <c r="D101" s="28" t="s">
        <v>26</v>
      </c>
      <c r="E101" s="30" t="s">
        <v>126</v>
      </c>
      <c r="F101" s="3">
        <v>220</v>
      </c>
      <c r="G101" s="11">
        <v>8.06</v>
      </c>
      <c r="H101" s="11">
        <v>5.8599999999999994</v>
      </c>
      <c r="I101" s="11">
        <v>22.52</v>
      </c>
      <c r="J101" s="11">
        <v>175.6</v>
      </c>
      <c r="K101" s="3" t="s">
        <v>116</v>
      </c>
      <c r="L101" s="21">
        <v>21.8</v>
      </c>
    </row>
    <row r="102" spans="1:13" x14ac:dyDescent="0.3">
      <c r="A102" s="37"/>
      <c r="B102" s="38"/>
      <c r="C102" s="39"/>
      <c r="D102" s="28" t="s">
        <v>27</v>
      </c>
      <c r="E102" s="30" t="s">
        <v>150</v>
      </c>
      <c r="F102" s="3">
        <v>130</v>
      </c>
      <c r="G102" s="11">
        <v>8.8000000000000007</v>
      </c>
      <c r="H102" s="11">
        <v>8.3000000000000007</v>
      </c>
      <c r="I102" s="11">
        <v>11.48</v>
      </c>
      <c r="J102" s="11">
        <v>118.6</v>
      </c>
      <c r="K102" s="3" t="s">
        <v>151</v>
      </c>
      <c r="L102" s="21">
        <v>81.03</v>
      </c>
    </row>
    <row r="103" spans="1:13" x14ac:dyDescent="0.3">
      <c r="A103" s="37"/>
      <c r="B103" s="38"/>
      <c r="C103" s="39"/>
      <c r="D103" s="28" t="s">
        <v>28</v>
      </c>
      <c r="E103" s="30" t="s">
        <v>68</v>
      </c>
      <c r="F103" s="3">
        <v>150</v>
      </c>
      <c r="G103" s="11">
        <v>2.9</v>
      </c>
      <c r="H103" s="11">
        <v>4.2</v>
      </c>
      <c r="I103" s="11">
        <v>11.9</v>
      </c>
      <c r="J103" s="11">
        <v>105</v>
      </c>
      <c r="K103" s="3" t="s">
        <v>118</v>
      </c>
      <c r="L103" s="21">
        <v>17.899999999999999</v>
      </c>
    </row>
    <row r="104" spans="1:13" x14ac:dyDescent="0.3">
      <c r="A104" s="37"/>
      <c r="B104" s="38"/>
      <c r="C104" s="39"/>
      <c r="D104" s="28" t="s">
        <v>29</v>
      </c>
      <c r="E104" s="30" t="s">
        <v>97</v>
      </c>
      <c r="F104" s="3">
        <v>200</v>
      </c>
      <c r="G104" s="11">
        <v>0.6</v>
      </c>
      <c r="H104" s="11">
        <v>7.0000000000000007E-2</v>
      </c>
      <c r="I104" s="11">
        <v>17</v>
      </c>
      <c r="J104" s="11">
        <v>71</v>
      </c>
      <c r="K104" s="3" t="s">
        <v>98</v>
      </c>
      <c r="L104" s="21">
        <v>8.2899999999999991</v>
      </c>
    </row>
    <row r="105" spans="1:13" x14ac:dyDescent="0.3">
      <c r="A105" s="37"/>
      <c r="B105" s="38"/>
      <c r="C105" s="39"/>
      <c r="D105" s="28" t="s">
        <v>31</v>
      </c>
      <c r="E105" s="30" t="s">
        <v>46</v>
      </c>
      <c r="F105" s="3">
        <v>40</v>
      </c>
      <c r="G105" s="11">
        <v>2.72</v>
      </c>
      <c r="H105" s="11">
        <v>0.52</v>
      </c>
      <c r="I105" s="11">
        <v>15.92</v>
      </c>
      <c r="J105" s="11">
        <v>79.2</v>
      </c>
      <c r="K105" s="3" t="s">
        <v>85</v>
      </c>
      <c r="L105" s="21">
        <v>10</v>
      </c>
    </row>
    <row r="106" spans="1:13" x14ac:dyDescent="0.3">
      <c r="A106" s="37"/>
      <c r="B106" s="38"/>
      <c r="C106" s="39"/>
      <c r="D106" s="28" t="s">
        <v>30</v>
      </c>
      <c r="E106" s="30" t="s">
        <v>42</v>
      </c>
      <c r="F106" s="3">
        <v>55</v>
      </c>
      <c r="G106" s="11">
        <v>4.13</v>
      </c>
      <c r="H106" s="11">
        <v>1.6</v>
      </c>
      <c r="I106" s="11">
        <v>28.27</v>
      </c>
      <c r="J106" s="11">
        <v>143.55000000000001</v>
      </c>
      <c r="K106" s="3" t="s">
        <v>86</v>
      </c>
      <c r="L106" s="21">
        <v>14.520000000000001</v>
      </c>
    </row>
    <row r="107" spans="1:13" x14ac:dyDescent="0.3">
      <c r="A107" s="41"/>
      <c r="B107" s="42"/>
      <c r="C107" s="32"/>
      <c r="D107" s="40" t="s">
        <v>32</v>
      </c>
      <c r="E107" s="2"/>
      <c r="F107" s="13">
        <f>SUM(F103:F106)+F100+220+130</f>
        <v>855</v>
      </c>
      <c r="G107" s="12">
        <f>SUM(G100:G106)</f>
        <v>28.11</v>
      </c>
      <c r="H107" s="12">
        <f t="shared" ref="H107:J107" si="9">SUM(H100:H106)</f>
        <v>26.67</v>
      </c>
      <c r="I107" s="12">
        <f t="shared" si="9"/>
        <v>111.65</v>
      </c>
      <c r="J107" s="12">
        <f t="shared" si="9"/>
        <v>769.75</v>
      </c>
      <c r="K107" s="12"/>
      <c r="L107" s="22">
        <f>SUM(L100:L106)</f>
        <v>171.8</v>
      </c>
      <c r="M107" s="50"/>
    </row>
    <row r="108" spans="1:13" ht="15" thickBot="1" x14ac:dyDescent="0.35">
      <c r="A108" s="43">
        <f>A94</f>
        <v>2</v>
      </c>
      <c r="B108" s="44">
        <f>B94</f>
        <v>2</v>
      </c>
      <c r="C108" s="60" t="s">
        <v>4</v>
      </c>
      <c r="D108" s="61"/>
      <c r="E108" s="45"/>
      <c r="F108" s="29">
        <f>F99+F107</f>
        <v>1455</v>
      </c>
      <c r="G108" s="14">
        <f>G107+G99</f>
        <v>46.71</v>
      </c>
      <c r="H108" s="14">
        <f t="shared" ref="H108:J108" si="10">H107+H99</f>
        <v>45.88</v>
      </c>
      <c r="I108" s="14">
        <f t="shared" si="10"/>
        <v>193.18</v>
      </c>
      <c r="J108" s="14">
        <f t="shared" si="10"/>
        <v>1312.45</v>
      </c>
      <c r="K108" s="29"/>
      <c r="L108" s="27">
        <f>L107+L99</f>
        <v>286.3</v>
      </c>
    </row>
    <row r="109" spans="1:13" ht="15" customHeight="1" x14ac:dyDescent="0.3">
      <c r="A109" s="46">
        <v>2</v>
      </c>
      <c r="B109" s="47">
        <v>3</v>
      </c>
      <c r="C109" s="48" t="s">
        <v>19</v>
      </c>
      <c r="D109" s="28" t="s">
        <v>20</v>
      </c>
      <c r="E109" s="30" t="s">
        <v>104</v>
      </c>
      <c r="F109" s="3">
        <v>150</v>
      </c>
      <c r="G109" s="11">
        <v>11.12</v>
      </c>
      <c r="H109" s="11">
        <v>10.5</v>
      </c>
      <c r="I109" s="11">
        <v>26.33</v>
      </c>
      <c r="J109" s="11">
        <v>234.31</v>
      </c>
      <c r="K109" s="3" t="s">
        <v>105</v>
      </c>
      <c r="L109" s="21">
        <v>32.97</v>
      </c>
    </row>
    <row r="110" spans="1:13" x14ac:dyDescent="0.3">
      <c r="A110" s="37"/>
      <c r="B110" s="38"/>
      <c r="C110" s="39"/>
      <c r="D110" s="28" t="s">
        <v>21</v>
      </c>
      <c r="E110" s="5" t="s">
        <v>41</v>
      </c>
      <c r="F110" s="3">
        <v>200</v>
      </c>
      <c r="G110" s="11">
        <v>0.1</v>
      </c>
      <c r="H110" s="11">
        <v>0</v>
      </c>
      <c r="I110" s="11">
        <v>7</v>
      </c>
      <c r="J110" s="11">
        <v>29</v>
      </c>
      <c r="K110" s="3" t="s">
        <v>88</v>
      </c>
      <c r="L110" s="21">
        <v>2.85</v>
      </c>
    </row>
    <row r="111" spans="1:13" x14ac:dyDescent="0.3">
      <c r="A111" s="37"/>
      <c r="B111" s="38"/>
      <c r="C111" s="39"/>
      <c r="D111" s="28" t="s">
        <v>159</v>
      </c>
      <c r="E111" s="5" t="s">
        <v>50</v>
      </c>
      <c r="F111" s="3">
        <v>25</v>
      </c>
      <c r="G111" s="11">
        <v>1.55</v>
      </c>
      <c r="H111" s="11">
        <v>4.7300000000000004</v>
      </c>
      <c r="I111" s="11">
        <v>10.33</v>
      </c>
      <c r="J111" s="11">
        <v>89.7</v>
      </c>
      <c r="K111" s="3">
        <v>1</v>
      </c>
      <c r="L111" s="21">
        <v>15.64</v>
      </c>
    </row>
    <row r="112" spans="1:13" x14ac:dyDescent="0.3">
      <c r="A112" s="37"/>
      <c r="B112" s="38"/>
      <c r="C112" s="39"/>
      <c r="D112" s="28" t="s">
        <v>23</v>
      </c>
      <c r="E112" s="5" t="s">
        <v>44</v>
      </c>
      <c r="F112" s="3">
        <v>100</v>
      </c>
      <c r="G112" s="11">
        <v>0.4</v>
      </c>
      <c r="H112" s="11">
        <v>0.4</v>
      </c>
      <c r="I112" s="11">
        <v>9.8000000000000007</v>
      </c>
      <c r="J112" s="11">
        <v>44.4</v>
      </c>
      <c r="K112" s="3" t="s">
        <v>115</v>
      </c>
      <c r="L112" s="21">
        <v>25</v>
      </c>
    </row>
    <row r="113" spans="1:12" x14ac:dyDescent="0.3">
      <c r="A113" s="37"/>
      <c r="B113" s="38"/>
      <c r="C113" s="39"/>
      <c r="D113" s="28" t="s">
        <v>160</v>
      </c>
      <c r="E113" s="5" t="s">
        <v>72</v>
      </c>
      <c r="F113" s="3">
        <v>30</v>
      </c>
      <c r="G113" s="11">
        <v>2.25</v>
      </c>
      <c r="H113" s="11">
        <v>2.94</v>
      </c>
      <c r="I113" s="11">
        <v>22.32</v>
      </c>
      <c r="J113" s="11">
        <v>124.5</v>
      </c>
      <c r="K113" s="3" t="s">
        <v>81</v>
      </c>
      <c r="L113" s="21">
        <v>38.04</v>
      </c>
    </row>
    <row r="114" spans="1:12" x14ac:dyDescent="0.3">
      <c r="A114" s="41"/>
      <c r="B114" s="42"/>
      <c r="C114" s="32"/>
      <c r="D114" s="40" t="s">
        <v>32</v>
      </c>
      <c r="E114" s="2"/>
      <c r="F114" s="13">
        <f>SUM(F112:F113)+F110+F109+25</f>
        <v>505</v>
      </c>
      <c r="G114" s="12">
        <f t="shared" ref="G114:J114" si="11">SUM(G109:G113)</f>
        <v>15.42</v>
      </c>
      <c r="H114" s="12">
        <f t="shared" si="11"/>
        <v>18.57</v>
      </c>
      <c r="I114" s="12">
        <f t="shared" si="11"/>
        <v>75.78</v>
      </c>
      <c r="J114" s="12">
        <f t="shared" si="11"/>
        <v>521.91</v>
      </c>
      <c r="K114" s="12"/>
      <c r="L114" s="22">
        <f>SUM(L109:L113)</f>
        <v>114.5</v>
      </c>
    </row>
    <row r="115" spans="1:12" x14ac:dyDescent="0.3">
      <c r="A115" s="37">
        <f>A109</f>
        <v>2</v>
      </c>
      <c r="B115" s="38">
        <f>B109</f>
        <v>3</v>
      </c>
      <c r="C115" s="33" t="s">
        <v>24</v>
      </c>
      <c r="D115" s="28" t="s">
        <v>25</v>
      </c>
      <c r="E115" s="5" t="s">
        <v>152</v>
      </c>
      <c r="F115" s="3">
        <v>60</v>
      </c>
      <c r="G115" s="11">
        <v>0.6</v>
      </c>
      <c r="H115" s="11">
        <v>3.72</v>
      </c>
      <c r="I115" s="11">
        <v>3.6</v>
      </c>
      <c r="J115" s="11">
        <v>50.4</v>
      </c>
      <c r="K115" s="3" t="s">
        <v>153</v>
      </c>
      <c r="L115" s="21">
        <v>23.43</v>
      </c>
    </row>
    <row r="116" spans="1:12" x14ac:dyDescent="0.3">
      <c r="A116" s="37"/>
      <c r="B116" s="38"/>
      <c r="C116" s="39"/>
      <c r="D116" s="28" t="s">
        <v>26</v>
      </c>
      <c r="E116" s="5" t="s">
        <v>73</v>
      </c>
      <c r="F116" s="3">
        <v>210</v>
      </c>
      <c r="G116" s="11">
        <v>3.92</v>
      </c>
      <c r="H116" s="11">
        <v>2.14</v>
      </c>
      <c r="I116" s="11">
        <v>14.880000000000003</v>
      </c>
      <c r="J116" s="11">
        <v>94.4</v>
      </c>
      <c r="K116" s="3" t="s">
        <v>127</v>
      </c>
      <c r="L116" s="21">
        <v>21.22</v>
      </c>
    </row>
    <row r="117" spans="1:12" x14ac:dyDescent="0.3">
      <c r="A117" s="37"/>
      <c r="B117" s="38"/>
      <c r="C117" s="39"/>
      <c r="D117" s="28" t="s">
        <v>27</v>
      </c>
      <c r="E117" s="5" t="s">
        <v>75</v>
      </c>
      <c r="F117" s="3">
        <v>240</v>
      </c>
      <c r="G117" s="11">
        <v>14.2</v>
      </c>
      <c r="H117" s="11">
        <v>17.100000000000001</v>
      </c>
      <c r="I117" s="11">
        <v>25.2</v>
      </c>
      <c r="J117" s="11">
        <v>311</v>
      </c>
      <c r="K117" s="3" t="s">
        <v>128</v>
      </c>
      <c r="L117" s="21">
        <v>85.22</v>
      </c>
    </row>
    <row r="118" spans="1:12" x14ac:dyDescent="0.3">
      <c r="A118" s="37"/>
      <c r="B118" s="38"/>
      <c r="C118" s="39"/>
      <c r="D118" s="28" t="s">
        <v>29</v>
      </c>
      <c r="E118" s="5" t="s">
        <v>54</v>
      </c>
      <c r="F118" s="3">
        <v>200</v>
      </c>
      <c r="G118" s="11">
        <v>0.15</v>
      </c>
      <c r="H118" s="11">
        <v>0.14000000000000001</v>
      </c>
      <c r="I118" s="11">
        <v>19.899999999999999</v>
      </c>
      <c r="J118" s="11">
        <v>82</v>
      </c>
      <c r="K118" s="3" t="s">
        <v>103</v>
      </c>
      <c r="L118" s="21">
        <v>17.41</v>
      </c>
    </row>
    <row r="119" spans="1:12" x14ac:dyDescent="0.3">
      <c r="A119" s="37"/>
      <c r="B119" s="38"/>
      <c r="C119" s="39"/>
      <c r="D119" s="28" t="s">
        <v>31</v>
      </c>
      <c r="E119" s="5" t="s">
        <v>46</v>
      </c>
      <c r="F119" s="3">
        <v>40</v>
      </c>
      <c r="G119" s="11">
        <v>2.72</v>
      </c>
      <c r="H119" s="11">
        <v>0.52</v>
      </c>
      <c r="I119" s="11">
        <v>15.92</v>
      </c>
      <c r="J119" s="11">
        <v>79.2</v>
      </c>
      <c r="K119" s="3" t="s">
        <v>85</v>
      </c>
      <c r="L119" s="21">
        <v>10</v>
      </c>
    </row>
    <row r="120" spans="1:12" x14ac:dyDescent="0.3">
      <c r="A120" s="37"/>
      <c r="B120" s="38"/>
      <c r="C120" s="39"/>
      <c r="D120" s="28" t="s">
        <v>30</v>
      </c>
      <c r="E120" s="30" t="s">
        <v>42</v>
      </c>
      <c r="F120" s="3">
        <v>55</v>
      </c>
      <c r="G120" s="11">
        <v>4.13</v>
      </c>
      <c r="H120" s="11">
        <v>1.6</v>
      </c>
      <c r="I120" s="11">
        <v>28.27</v>
      </c>
      <c r="J120" s="11">
        <v>143.55000000000001</v>
      </c>
      <c r="K120" s="3" t="s">
        <v>86</v>
      </c>
      <c r="L120" s="21">
        <v>14.520000000000001</v>
      </c>
    </row>
    <row r="121" spans="1:12" x14ac:dyDescent="0.3">
      <c r="A121" s="37"/>
      <c r="B121" s="38"/>
      <c r="C121" s="39"/>
      <c r="D121" s="40" t="s">
        <v>32</v>
      </c>
      <c r="E121" s="2"/>
      <c r="F121" s="13">
        <f>SUM(F117:F120)+F115+210</f>
        <v>805</v>
      </c>
      <c r="G121" s="12">
        <f t="shared" ref="G121:J121" si="12">SUM(G115:G120)</f>
        <v>25.719999999999995</v>
      </c>
      <c r="H121" s="12">
        <f t="shared" si="12"/>
        <v>25.220000000000002</v>
      </c>
      <c r="I121" s="12">
        <f t="shared" si="12"/>
        <v>107.77</v>
      </c>
      <c r="J121" s="12">
        <f t="shared" si="12"/>
        <v>760.55</v>
      </c>
      <c r="K121" s="12"/>
      <c r="L121" s="22">
        <f>SUM(L115:L120)</f>
        <v>171.8</v>
      </c>
    </row>
    <row r="122" spans="1:12" ht="15" thickBot="1" x14ac:dyDescent="0.35">
      <c r="A122" s="43">
        <f>A109</f>
        <v>2</v>
      </c>
      <c r="B122" s="44">
        <f>B109</f>
        <v>3</v>
      </c>
      <c r="C122" s="60" t="s">
        <v>4</v>
      </c>
      <c r="D122" s="61"/>
      <c r="E122" s="45"/>
      <c r="F122" s="29">
        <f>F114+F121</f>
        <v>1310</v>
      </c>
      <c r="G122" s="14">
        <f>G114+G121</f>
        <v>41.139999999999993</v>
      </c>
      <c r="H122" s="14">
        <f>H114+H121</f>
        <v>43.790000000000006</v>
      </c>
      <c r="I122" s="14">
        <f>I114+I121</f>
        <v>183.55</v>
      </c>
      <c r="J122" s="14">
        <f>J114+J121</f>
        <v>1282.46</v>
      </c>
      <c r="K122" s="29"/>
      <c r="L122" s="27">
        <f>L114+L121</f>
        <v>286.3</v>
      </c>
    </row>
    <row r="123" spans="1:12" ht="27" customHeight="1" x14ac:dyDescent="0.3">
      <c r="A123" s="46">
        <v>2</v>
      </c>
      <c r="B123" s="47">
        <v>4</v>
      </c>
      <c r="C123" s="48" t="s">
        <v>19</v>
      </c>
      <c r="D123" s="28" t="s">
        <v>20</v>
      </c>
      <c r="E123" s="30" t="s">
        <v>70</v>
      </c>
      <c r="F123" s="3">
        <v>155</v>
      </c>
      <c r="G123" s="11">
        <v>10</v>
      </c>
      <c r="H123" s="11">
        <v>13.1</v>
      </c>
      <c r="I123" s="11">
        <v>29.400000000000002</v>
      </c>
      <c r="J123" s="11">
        <v>225</v>
      </c>
      <c r="K123" s="3" t="s">
        <v>119</v>
      </c>
      <c r="L123" s="21">
        <v>33.85</v>
      </c>
    </row>
    <row r="124" spans="1:12" x14ac:dyDescent="0.3">
      <c r="A124" s="37"/>
      <c r="B124" s="38"/>
      <c r="C124" s="39"/>
      <c r="D124" s="28" t="s">
        <v>21</v>
      </c>
      <c r="E124" s="30" t="s">
        <v>55</v>
      </c>
      <c r="F124" s="3">
        <v>200</v>
      </c>
      <c r="G124" s="11">
        <v>3.8</v>
      </c>
      <c r="H124" s="11">
        <v>2.9</v>
      </c>
      <c r="I124" s="11">
        <v>11.9</v>
      </c>
      <c r="J124" s="11">
        <v>89</v>
      </c>
      <c r="K124" s="3" t="s">
        <v>106</v>
      </c>
      <c r="L124" s="21">
        <v>19.850000000000001</v>
      </c>
    </row>
    <row r="125" spans="1:12" x14ac:dyDescent="0.3">
      <c r="A125" s="37"/>
      <c r="B125" s="38"/>
      <c r="C125" s="39"/>
      <c r="D125" s="28" t="s">
        <v>22</v>
      </c>
      <c r="E125" s="30" t="s">
        <v>56</v>
      </c>
      <c r="F125" s="3">
        <v>30</v>
      </c>
      <c r="G125" s="11">
        <v>3.8</v>
      </c>
      <c r="H125" s="11">
        <v>3.5300000000000002</v>
      </c>
      <c r="I125" s="11">
        <v>10.28</v>
      </c>
      <c r="J125" s="11">
        <v>88.2</v>
      </c>
      <c r="K125" s="3" t="s">
        <v>80</v>
      </c>
      <c r="L125" s="21">
        <v>14.76</v>
      </c>
    </row>
    <row r="126" spans="1:12" x14ac:dyDescent="0.3">
      <c r="A126" s="37"/>
      <c r="B126" s="38"/>
      <c r="C126" s="39"/>
      <c r="D126" s="28" t="s">
        <v>23</v>
      </c>
      <c r="E126" s="30" t="s">
        <v>61</v>
      </c>
      <c r="F126" s="3">
        <v>100</v>
      </c>
      <c r="G126" s="11">
        <v>0.9</v>
      </c>
      <c r="H126" s="11">
        <v>0.2</v>
      </c>
      <c r="I126" s="11">
        <v>8.1</v>
      </c>
      <c r="J126" s="11">
        <v>37.799999999999997</v>
      </c>
      <c r="K126" s="3" t="s">
        <v>107</v>
      </c>
      <c r="L126" s="21">
        <v>30.5</v>
      </c>
    </row>
    <row r="127" spans="1:12" x14ac:dyDescent="0.3">
      <c r="A127" s="37"/>
      <c r="B127" s="38"/>
      <c r="C127" s="39"/>
      <c r="D127" s="31" t="s">
        <v>52</v>
      </c>
      <c r="E127" s="30" t="s">
        <v>53</v>
      </c>
      <c r="F127" s="3">
        <v>30</v>
      </c>
      <c r="G127" s="11">
        <v>0.03</v>
      </c>
      <c r="H127" s="11">
        <v>0</v>
      </c>
      <c r="I127" s="11">
        <v>23.82</v>
      </c>
      <c r="J127" s="11">
        <v>96.3</v>
      </c>
      <c r="K127" s="3" t="s">
        <v>43</v>
      </c>
      <c r="L127" s="21">
        <v>15.54</v>
      </c>
    </row>
    <row r="128" spans="1:12" x14ac:dyDescent="0.3">
      <c r="A128" s="41"/>
      <c r="B128" s="42"/>
      <c r="C128" s="32"/>
      <c r="D128" s="40" t="s">
        <v>32</v>
      </c>
      <c r="E128" s="2"/>
      <c r="F128" s="13">
        <f>SUM(F126:F127)+F124+30+155</f>
        <v>515</v>
      </c>
      <c r="G128" s="12">
        <f>SUM(G123:G127)</f>
        <v>18.53</v>
      </c>
      <c r="H128" s="12">
        <f>SUM(H123:H127)</f>
        <v>19.73</v>
      </c>
      <c r="I128" s="12">
        <f>SUM(I123:I127)</f>
        <v>83.5</v>
      </c>
      <c r="J128" s="12">
        <f>SUM(J123:J127)</f>
        <v>536.29999999999995</v>
      </c>
      <c r="K128" s="12"/>
      <c r="L128" s="22">
        <f>SUM(L123:L127)</f>
        <v>114.5</v>
      </c>
    </row>
    <row r="129" spans="1:12" x14ac:dyDescent="0.3">
      <c r="A129" s="37">
        <f>A123</f>
        <v>2</v>
      </c>
      <c r="B129" s="38">
        <f>B123</f>
        <v>4</v>
      </c>
      <c r="C129" s="33" t="s">
        <v>24</v>
      </c>
      <c r="D129" s="28" t="s">
        <v>25</v>
      </c>
      <c r="E129" s="30" t="s">
        <v>65</v>
      </c>
      <c r="F129" s="3">
        <v>60</v>
      </c>
      <c r="G129" s="11">
        <v>0.84</v>
      </c>
      <c r="H129" s="11">
        <v>3.66</v>
      </c>
      <c r="I129" s="11">
        <v>4.5599999999999996</v>
      </c>
      <c r="J129" s="11">
        <v>54.6</v>
      </c>
      <c r="K129" s="3">
        <v>26</v>
      </c>
      <c r="L129" s="21">
        <v>13.26</v>
      </c>
    </row>
    <row r="130" spans="1:12" x14ac:dyDescent="0.3">
      <c r="A130" s="37"/>
      <c r="B130" s="38"/>
      <c r="C130" s="39"/>
      <c r="D130" s="28" t="s">
        <v>26</v>
      </c>
      <c r="E130" s="30" t="s">
        <v>74</v>
      </c>
      <c r="F130" s="3">
        <v>210</v>
      </c>
      <c r="G130" s="11">
        <v>4.4000000000000004</v>
      </c>
      <c r="H130" s="11">
        <v>4.4800000000000004</v>
      </c>
      <c r="I130" s="11">
        <v>14.520000000000001</v>
      </c>
      <c r="J130" s="11">
        <v>116</v>
      </c>
      <c r="K130" s="3" t="s">
        <v>129</v>
      </c>
      <c r="L130" s="21">
        <v>25.58</v>
      </c>
    </row>
    <row r="131" spans="1:12" x14ac:dyDescent="0.3">
      <c r="A131" s="37"/>
      <c r="B131" s="38"/>
      <c r="C131" s="39"/>
      <c r="D131" s="28" t="s">
        <v>27</v>
      </c>
      <c r="E131" s="30" t="s">
        <v>130</v>
      </c>
      <c r="F131" s="3">
        <v>240</v>
      </c>
      <c r="G131" s="11">
        <v>12.34</v>
      </c>
      <c r="H131" s="11">
        <v>14.52</v>
      </c>
      <c r="I131" s="11">
        <v>25.92</v>
      </c>
      <c r="J131" s="11">
        <v>291.14999999999998</v>
      </c>
      <c r="K131" s="3" t="s">
        <v>131</v>
      </c>
      <c r="L131" s="21">
        <v>91.16</v>
      </c>
    </row>
    <row r="132" spans="1:12" x14ac:dyDescent="0.3">
      <c r="A132" s="37"/>
      <c r="B132" s="38"/>
      <c r="C132" s="39"/>
      <c r="D132" s="28" t="s">
        <v>29</v>
      </c>
      <c r="E132" s="30" t="s">
        <v>62</v>
      </c>
      <c r="F132" s="3">
        <v>200</v>
      </c>
      <c r="G132" s="11">
        <v>1</v>
      </c>
      <c r="H132" s="11">
        <v>0.06</v>
      </c>
      <c r="I132" s="11">
        <v>17.2</v>
      </c>
      <c r="J132" s="11">
        <v>73</v>
      </c>
      <c r="K132" s="3" t="s">
        <v>113</v>
      </c>
      <c r="L132" s="21">
        <v>17.28</v>
      </c>
    </row>
    <row r="133" spans="1:12" x14ac:dyDescent="0.3">
      <c r="A133" s="37"/>
      <c r="B133" s="38"/>
      <c r="C133" s="39"/>
      <c r="D133" s="28" t="s">
        <v>31</v>
      </c>
      <c r="E133" s="30" t="s">
        <v>46</v>
      </c>
      <c r="F133" s="3">
        <v>40</v>
      </c>
      <c r="G133" s="11">
        <v>2.72</v>
      </c>
      <c r="H133" s="11">
        <v>0.52</v>
      </c>
      <c r="I133" s="11">
        <v>15.92</v>
      </c>
      <c r="J133" s="11">
        <v>79.2</v>
      </c>
      <c r="K133" s="3" t="s">
        <v>85</v>
      </c>
      <c r="L133" s="21">
        <v>10</v>
      </c>
    </row>
    <row r="134" spans="1:12" x14ac:dyDescent="0.3">
      <c r="A134" s="37"/>
      <c r="B134" s="38"/>
      <c r="C134" s="39"/>
      <c r="D134" s="28" t="s">
        <v>30</v>
      </c>
      <c r="E134" s="30" t="s">
        <v>42</v>
      </c>
      <c r="F134" s="3">
        <v>55</v>
      </c>
      <c r="G134" s="11">
        <v>4.13</v>
      </c>
      <c r="H134" s="11">
        <v>1.6</v>
      </c>
      <c r="I134" s="11">
        <v>28.27</v>
      </c>
      <c r="J134" s="11">
        <v>143.55000000000001</v>
      </c>
      <c r="K134" s="3" t="s">
        <v>86</v>
      </c>
      <c r="L134" s="21">
        <v>14.520000000000001</v>
      </c>
    </row>
    <row r="135" spans="1:12" x14ac:dyDescent="0.3">
      <c r="A135" s="37"/>
      <c r="B135" s="38"/>
      <c r="C135" s="39"/>
      <c r="D135" s="40" t="s">
        <v>32</v>
      </c>
      <c r="E135" s="2"/>
      <c r="F135" s="13">
        <f>SUM(F131:F134)+F129+210</f>
        <v>805</v>
      </c>
      <c r="G135" s="12">
        <f>SUM(G129:G134)</f>
        <v>25.429999999999996</v>
      </c>
      <c r="H135" s="12">
        <f t="shared" ref="H135:J135" si="13">SUM(H130:H134)+H129</f>
        <v>24.84</v>
      </c>
      <c r="I135" s="12">
        <f t="shared" si="13"/>
        <v>106.39</v>
      </c>
      <c r="J135" s="12">
        <f t="shared" si="13"/>
        <v>757.50000000000011</v>
      </c>
      <c r="K135" s="12"/>
      <c r="L135" s="22">
        <f>SUM(L129:L134)</f>
        <v>171.8</v>
      </c>
    </row>
    <row r="136" spans="1:12" ht="15" thickBot="1" x14ac:dyDescent="0.35">
      <c r="A136" s="43">
        <f>A123</f>
        <v>2</v>
      </c>
      <c r="B136" s="44">
        <f>B123</f>
        <v>4</v>
      </c>
      <c r="C136" s="60" t="s">
        <v>4</v>
      </c>
      <c r="D136" s="61"/>
      <c r="E136" s="45"/>
      <c r="F136" s="29">
        <f>F128+F135</f>
        <v>1320</v>
      </c>
      <c r="G136" s="14">
        <f>G128+G135</f>
        <v>43.959999999999994</v>
      </c>
      <c r="H136" s="14">
        <f>H128+H135</f>
        <v>44.57</v>
      </c>
      <c r="I136" s="14">
        <f>I128+I135</f>
        <v>189.89</v>
      </c>
      <c r="J136" s="14">
        <f>J128+J135</f>
        <v>1293.8000000000002</v>
      </c>
      <c r="K136" s="29"/>
      <c r="L136" s="27">
        <f>L135+L128</f>
        <v>286.3</v>
      </c>
    </row>
    <row r="137" spans="1:12" x14ac:dyDescent="0.3">
      <c r="A137" s="46">
        <v>2</v>
      </c>
      <c r="B137" s="47">
        <v>5</v>
      </c>
      <c r="C137" s="48" t="s">
        <v>19</v>
      </c>
      <c r="D137" s="28" t="s">
        <v>20</v>
      </c>
      <c r="E137" s="30" t="s">
        <v>76</v>
      </c>
      <c r="F137" s="3">
        <v>160</v>
      </c>
      <c r="G137" s="11">
        <v>13.47</v>
      </c>
      <c r="H137" s="11">
        <v>14.65</v>
      </c>
      <c r="I137" s="11">
        <v>40.799999999999997</v>
      </c>
      <c r="J137" s="11">
        <v>347.7</v>
      </c>
      <c r="K137" s="3" t="s">
        <v>132</v>
      </c>
      <c r="L137" s="21">
        <v>45.68</v>
      </c>
    </row>
    <row r="138" spans="1:12" x14ac:dyDescent="0.3">
      <c r="A138" s="37"/>
      <c r="B138" s="38"/>
      <c r="C138" s="39"/>
      <c r="D138" s="28" t="s">
        <v>21</v>
      </c>
      <c r="E138" s="30" t="s">
        <v>60</v>
      </c>
      <c r="F138" s="3">
        <v>200</v>
      </c>
      <c r="G138" s="11">
        <v>0.2</v>
      </c>
      <c r="H138" s="11">
        <v>0</v>
      </c>
      <c r="I138" s="11">
        <v>7.2</v>
      </c>
      <c r="J138" s="11">
        <v>30</v>
      </c>
      <c r="K138" s="3" t="s">
        <v>99</v>
      </c>
      <c r="L138" s="21">
        <v>3.12</v>
      </c>
    </row>
    <row r="139" spans="1:12" x14ac:dyDescent="0.3">
      <c r="A139" s="37"/>
      <c r="B139" s="38"/>
      <c r="C139" s="39"/>
      <c r="D139" s="28" t="s">
        <v>22</v>
      </c>
      <c r="E139" s="30" t="s">
        <v>42</v>
      </c>
      <c r="F139" s="3">
        <v>20</v>
      </c>
      <c r="G139" s="11">
        <v>1.5</v>
      </c>
      <c r="H139" s="11">
        <v>0.57999999999999996</v>
      </c>
      <c r="I139" s="11">
        <v>10.28</v>
      </c>
      <c r="J139" s="11">
        <v>52.2</v>
      </c>
      <c r="K139" s="3" t="s">
        <v>86</v>
      </c>
      <c r="L139" s="21">
        <v>5.28</v>
      </c>
    </row>
    <row r="140" spans="1:12" x14ac:dyDescent="0.3">
      <c r="A140" s="37"/>
      <c r="B140" s="38"/>
      <c r="C140" s="39"/>
      <c r="D140" s="28" t="s">
        <v>23</v>
      </c>
      <c r="E140" s="30" t="s">
        <v>44</v>
      </c>
      <c r="F140" s="3">
        <v>100</v>
      </c>
      <c r="G140" s="11">
        <v>0.4</v>
      </c>
      <c r="H140" s="11">
        <v>0.4</v>
      </c>
      <c r="I140" s="11">
        <v>9.8000000000000007</v>
      </c>
      <c r="J140" s="11">
        <v>44.4</v>
      </c>
      <c r="K140" s="3" t="s">
        <v>115</v>
      </c>
      <c r="L140" s="21">
        <v>25</v>
      </c>
    </row>
    <row r="141" spans="1:12" ht="28.8" x14ac:dyDescent="0.3">
      <c r="A141" s="37"/>
      <c r="B141" s="38"/>
      <c r="C141" s="39"/>
      <c r="D141" s="31" t="s">
        <v>134</v>
      </c>
      <c r="E141" s="5" t="s">
        <v>139</v>
      </c>
      <c r="F141" s="3">
        <v>125</v>
      </c>
      <c r="G141" s="11">
        <v>3.5</v>
      </c>
      <c r="H141" s="11">
        <v>3.13</v>
      </c>
      <c r="I141" s="11">
        <v>16.25</v>
      </c>
      <c r="J141" s="11">
        <v>107.5</v>
      </c>
      <c r="K141" s="3" t="s">
        <v>90</v>
      </c>
      <c r="L141" s="21">
        <v>35.42</v>
      </c>
    </row>
    <row r="142" spans="1:12" x14ac:dyDescent="0.3">
      <c r="A142" s="37"/>
      <c r="B142" s="38"/>
      <c r="C142" s="39"/>
      <c r="D142" s="40" t="s">
        <v>32</v>
      </c>
      <c r="E142" s="2"/>
      <c r="F142" s="13">
        <f>SUM(F138:F141)+160</f>
        <v>605</v>
      </c>
      <c r="G142" s="12">
        <f>SUM(G137:G141)</f>
        <v>19.07</v>
      </c>
      <c r="H142" s="12">
        <f>SUM(H137:H141)</f>
        <v>18.760000000000002</v>
      </c>
      <c r="I142" s="12">
        <f>SUM(I137:I141)</f>
        <v>84.33</v>
      </c>
      <c r="J142" s="12">
        <f>SUM(J137:J141)</f>
        <v>581.79999999999995</v>
      </c>
      <c r="K142" s="12"/>
      <c r="L142" s="22">
        <f>SUM(L137:L141)</f>
        <v>114.5</v>
      </c>
    </row>
    <row r="143" spans="1:12" ht="15" customHeight="1" x14ac:dyDescent="0.3">
      <c r="A143" s="37">
        <f>A137</f>
        <v>2</v>
      </c>
      <c r="B143" s="38">
        <v>5</v>
      </c>
      <c r="C143" s="33" t="s">
        <v>24</v>
      </c>
      <c r="D143" s="28" t="s">
        <v>25</v>
      </c>
      <c r="E143" s="30" t="s">
        <v>156</v>
      </c>
      <c r="F143" s="3">
        <v>60</v>
      </c>
      <c r="G143" s="11">
        <v>2.1</v>
      </c>
      <c r="H143" s="11">
        <v>5.18</v>
      </c>
      <c r="I143" s="11">
        <v>2.17</v>
      </c>
      <c r="J143" s="11">
        <v>65.67</v>
      </c>
      <c r="K143" s="3">
        <v>74</v>
      </c>
      <c r="L143" s="21">
        <v>13.53</v>
      </c>
    </row>
    <row r="144" spans="1:12" x14ac:dyDescent="0.3">
      <c r="A144" s="37"/>
      <c r="B144" s="38"/>
      <c r="C144" s="39"/>
      <c r="D144" s="28" t="s">
        <v>26</v>
      </c>
      <c r="E144" s="30" t="s">
        <v>133</v>
      </c>
      <c r="F144" s="3">
        <v>215</v>
      </c>
      <c r="G144" s="11">
        <v>4.26</v>
      </c>
      <c r="H144" s="11">
        <v>6.0100000000000007</v>
      </c>
      <c r="I144" s="11">
        <v>10.029999999999999</v>
      </c>
      <c r="J144" s="11">
        <v>111</v>
      </c>
      <c r="K144" s="3" t="s">
        <v>111</v>
      </c>
      <c r="L144" s="21">
        <v>41.74</v>
      </c>
    </row>
    <row r="145" spans="1:12" x14ac:dyDescent="0.3">
      <c r="A145" s="37"/>
      <c r="B145" s="38"/>
      <c r="C145" s="39"/>
      <c r="D145" s="28" t="s">
        <v>27</v>
      </c>
      <c r="E145" s="30" t="s">
        <v>154</v>
      </c>
      <c r="F145" s="3">
        <v>130</v>
      </c>
      <c r="G145" s="11">
        <v>9.64</v>
      </c>
      <c r="H145" s="11">
        <v>7.3199999999999994</v>
      </c>
      <c r="I145" s="11">
        <v>10.5</v>
      </c>
      <c r="J145" s="11">
        <v>156.4</v>
      </c>
      <c r="K145" s="3">
        <v>239</v>
      </c>
      <c r="L145" s="21">
        <v>40.18</v>
      </c>
    </row>
    <row r="146" spans="1:12" x14ac:dyDescent="0.3">
      <c r="A146" s="37"/>
      <c r="B146" s="38"/>
      <c r="C146" s="39"/>
      <c r="D146" s="28" t="s">
        <v>28</v>
      </c>
      <c r="E146" s="30" t="s">
        <v>123</v>
      </c>
      <c r="F146" s="3">
        <v>150</v>
      </c>
      <c r="G146" s="11">
        <v>3.1</v>
      </c>
      <c r="H146" s="11">
        <v>4.5999999999999996</v>
      </c>
      <c r="I146" s="11">
        <v>30</v>
      </c>
      <c r="J146" s="11">
        <v>134</v>
      </c>
      <c r="K146" s="3" t="s">
        <v>124</v>
      </c>
      <c r="L146" s="21">
        <v>23.83</v>
      </c>
    </row>
    <row r="147" spans="1:12" x14ac:dyDescent="0.3">
      <c r="A147" s="37"/>
      <c r="B147" s="38"/>
      <c r="C147" s="39"/>
      <c r="D147" s="28" t="s">
        <v>29</v>
      </c>
      <c r="E147" s="30" t="s">
        <v>69</v>
      </c>
      <c r="F147" s="3">
        <v>200</v>
      </c>
      <c r="G147" s="11">
        <v>0.8</v>
      </c>
      <c r="H147" s="11">
        <v>0</v>
      </c>
      <c r="I147" s="11">
        <v>20.6</v>
      </c>
      <c r="J147" s="11">
        <v>84</v>
      </c>
      <c r="K147" s="3" t="s">
        <v>84</v>
      </c>
      <c r="L147" s="21">
        <v>28</v>
      </c>
    </row>
    <row r="148" spans="1:12" x14ac:dyDescent="0.3">
      <c r="A148" s="37"/>
      <c r="B148" s="38"/>
      <c r="C148" s="39"/>
      <c r="D148" s="28" t="s">
        <v>31</v>
      </c>
      <c r="E148" s="30" t="s">
        <v>46</v>
      </c>
      <c r="F148" s="3">
        <v>40</v>
      </c>
      <c r="G148" s="11">
        <v>2.72</v>
      </c>
      <c r="H148" s="11">
        <v>0.52</v>
      </c>
      <c r="I148" s="11">
        <v>15.92</v>
      </c>
      <c r="J148" s="11">
        <v>79.2</v>
      </c>
      <c r="K148" s="3" t="s">
        <v>85</v>
      </c>
      <c r="L148" s="21">
        <v>10</v>
      </c>
    </row>
    <row r="149" spans="1:12" x14ac:dyDescent="0.3">
      <c r="A149" s="37"/>
      <c r="B149" s="38"/>
      <c r="C149" s="39"/>
      <c r="D149" s="28" t="s">
        <v>30</v>
      </c>
      <c r="E149" s="30" t="s">
        <v>42</v>
      </c>
      <c r="F149" s="3">
        <v>55</v>
      </c>
      <c r="G149" s="11">
        <v>4.13</v>
      </c>
      <c r="H149" s="11">
        <v>1.6</v>
      </c>
      <c r="I149" s="11">
        <v>28.27</v>
      </c>
      <c r="J149" s="11">
        <v>143.55000000000001</v>
      </c>
      <c r="K149" s="3" t="s">
        <v>86</v>
      </c>
      <c r="L149" s="21">
        <v>14.520000000000001</v>
      </c>
    </row>
    <row r="150" spans="1:12" x14ac:dyDescent="0.3">
      <c r="A150" s="41"/>
      <c r="B150" s="42"/>
      <c r="C150" s="32"/>
      <c r="D150" s="40" t="s">
        <v>32</v>
      </c>
      <c r="E150" s="2"/>
      <c r="F150" s="13">
        <f>SUM(F146:F149)+F143+215+130</f>
        <v>850</v>
      </c>
      <c r="G150" s="12">
        <f t="shared" ref="G150:J150" si="14">SUM(G143:G149)</f>
        <v>26.75</v>
      </c>
      <c r="H150" s="12">
        <f t="shared" si="14"/>
        <v>25.23</v>
      </c>
      <c r="I150" s="12">
        <f t="shared" si="14"/>
        <v>117.49000000000001</v>
      </c>
      <c r="J150" s="12">
        <f t="shared" si="14"/>
        <v>773.82000000000016</v>
      </c>
      <c r="K150" s="12"/>
      <c r="L150" s="22">
        <f>SUM(L143:L149)</f>
        <v>171.8</v>
      </c>
    </row>
    <row r="151" spans="1:12" ht="15" thickBot="1" x14ac:dyDescent="0.35">
      <c r="A151" s="43">
        <f>A136</f>
        <v>2</v>
      </c>
      <c r="B151" s="44">
        <f>B137</f>
        <v>5</v>
      </c>
      <c r="C151" s="60" t="s">
        <v>4</v>
      </c>
      <c r="D151" s="61"/>
      <c r="E151" s="45"/>
      <c r="F151" s="29">
        <f>F142+F150</f>
        <v>1455</v>
      </c>
      <c r="G151" s="14">
        <f>G142+G150</f>
        <v>45.82</v>
      </c>
      <c r="H151" s="14">
        <f>H142+H150</f>
        <v>43.99</v>
      </c>
      <c r="I151" s="14">
        <f>I142+I150</f>
        <v>201.82</v>
      </c>
      <c r="J151" s="14">
        <f>J142+J150</f>
        <v>1355.6200000000001</v>
      </c>
      <c r="K151" s="29"/>
      <c r="L151" s="27">
        <f>L142+L150</f>
        <v>286.3</v>
      </c>
    </row>
    <row r="154" spans="1:12" ht="15" customHeight="1" x14ac:dyDescent="0.3"/>
    <row r="157" spans="1:12" ht="15" customHeight="1" x14ac:dyDescent="0.3"/>
    <row r="180" ht="15" customHeight="1" x14ac:dyDescent="0.3"/>
  </sheetData>
  <mergeCells count="13">
    <mergeCell ref="C151:D151"/>
    <mergeCell ref="C63:D63"/>
    <mergeCell ref="C78:D78"/>
    <mergeCell ref="C93:D93"/>
    <mergeCell ref="C108:D108"/>
    <mergeCell ref="C122:D122"/>
    <mergeCell ref="C136:D136"/>
    <mergeCell ref="C48:D48"/>
    <mergeCell ref="C1:E1"/>
    <mergeCell ref="H1:K1"/>
    <mergeCell ref="H2:K2"/>
    <mergeCell ref="C19:D19"/>
    <mergeCell ref="C34:D34"/>
  </mergeCells>
  <pageMargins left="0.7" right="0.7" top="0.75" bottom="0.75" header="0.3" footer="0.3"/>
  <pageSetup paperSize="9" scale="54" orientation="portrait" r:id="rId1"/>
  <rowBreaks count="1" manualBreakCount="1">
    <brk id="7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1 смена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2026-03-04T08:21:39Z</cp:lastPrinted>
  <dcterms:created xsi:type="dcterms:W3CDTF">2022-05-16T14:23:56Z</dcterms:created>
  <dcterms:modified xsi:type="dcterms:W3CDTF">2026-03-04T08:48:48Z</dcterms:modified>
</cp:coreProperties>
</file>